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https://cceficiente-my.sharepoint.com/personal/karina_blanco_colombiacompra_gov_co/Documents/Planeacion CCE/Informes/Informes de Gestión/2020/"/>
    </mc:Choice>
  </mc:AlternateContent>
  <xr:revisionPtr revIDLastSave="0" documentId="8_{E1620196-EB03-4B4C-8D56-7926A62E86DB}" xr6:coauthVersionLast="46" xr6:coauthVersionMax="46" xr10:uidLastSave="{00000000-0000-0000-0000-000000000000}"/>
  <bookViews>
    <workbookView xWindow="-110" yWindow="-110" windowWidth="19420" windowHeight="10420" firstSheet="5" activeTab="11" xr2:uid="{00000000-000D-0000-FFFF-FFFF00000000}"/>
  </bookViews>
  <sheets>
    <sheet name="Menú" sheetId="12" r:id="rId1"/>
    <sheet name="Misión" sheetId="1" r:id="rId2"/>
    <sheet name="Visión" sheetId="2" r:id="rId3"/>
    <sheet name="MEGA 2022" sheetId="9" r:id="rId4"/>
    <sheet name="DOFA" sheetId="5" r:id="rId5"/>
    <sheet name="Objetivos Estratégicos" sheetId="3" r:id="rId6"/>
    <sheet name="Hoja1" sheetId="7" state="hidden" r:id="rId7"/>
    <sheet name="Hoja2" sheetId="8" state="hidden" r:id="rId8"/>
    <sheet name="Mapa Estratégico" sheetId="13" r:id="rId9"/>
    <sheet name="Plan de Acción - Iniciativas" sheetId="4" state="hidden" r:id="rId10"/>
    <sheet name="CMI" sheetId="6" state="hidden" r:id="rId11"/>
    <sheet name="CCE-DES-FM-15" sheetId="10" r:id="rId12"/>
    <sheet name="Control de Cambios" sheetId="16" r:id="rId13"/>
    <sheet name="Listas" sheetId="11" state="hidden" r:id="rId14"/>
  </sheets>
  <externalReferences>
    <externalReference r:id="rId15"/>
  </externalReferences>
  <definedNames>
    <definedName name="_xlnm._FilterDatabase" localSheetId="11" hidden="1">'CCE-DES-FM-15'!$A$8:$AJ$82</definedName>
    <definedName name="_xlnm._FilterDatabase" localSheetId="10" hidden="1">CMI!$A$1:$G$27</definedName>
    <definedName name="_xlnm._FilterDatabase" localSheetId="5" hidden="1">'Objetivos Estratégicos'!$A$1:$G$16</definedName>
    <definedName name="_xlnm._FilterDatabase" localSheetId="9" hidden="1">'Plan de Acción - Iniciativas'!$A$3:$K$58</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33" i="10" l="1"/>
  <c r="AN15" i="10" l="1"/>
  <c r="AM15" i="10"/>
  <c r="AS15" i="10"/>
  <c r="AR15" i="10"/>
  <c r="AO77" i="10" l="1"/>
  <c r="AN38" i="10" l="1"/>
  <c r="AO37" i="10"/>
  <c r="AN37" i="10"/>
  <c r="AM37" i="10"/>
  <c r="AN35" i="10" l="1"/>
  <c r="AM35" i="10"/>
  <c r="AQ11" i="10" l="1"/>
  <c r="AQ12" i="10"/>
  <c r="AQ13" i="10"/>
  <c r="AQ14" i="10"/>
  <c r="AQ15" i="10"/>
  <c r="AQ16" i="10"/>
  <c r="AQ17" i="10"/>
  <c r="AQ18" i="10"/>
  <c r="AQ19" i="10"/>
  <c r="AQ20" i="10"/>
  <c r="AQ21" i="10"/>
  <c r="AQ22" i="10"/>
  <c r="AQ23" i="10"/>
  <c r="AQ24" i="10"/>
  <c r="AQ25" i="10"/>
  <c r="AQ26" i="10"/>
  <c r="AQ27" i="10"/>
  <c r="AQ28" i="10"/>
  <c r="AQ29" i="10"/>
  <c r="AQ30" i="10"/>
  <c r="AQ31" i="10"/>
  <c r="AQ32" i="10"/>
  <c r="AQ34" i="10"/>
  <c r="AQ35" i="10"/>
  <c r="AQ36" i="10"/>
  <c r="AQ37" i="10"/>
  <c r="AQ38" i="10"/>
  <c r="AQ39" i="10"/>
  <c r="AQ40" i="10"/>
  <c r="AQ41" i="10"/>
  <c r="AQ43" i="10"/>
  <c r="AQ44" i="10"/>
  <c r="AQ45" i="10"/>
  <c r="AQ46" i="10"/>
  <c r="AQ47" i="10"/>
  <c r="AQ48" i="10"/>
  <c r="AQ49" i="10"/>
  <c r="AQ50" i="10"/>
  <c r="AQ51" i="10"/>
  <c r="AQ52" i="10"/>
  <c r="AQ53" i="10"/>
  <c r="AQ54" i="10"/>
  <c r="AQ55" i="10"/>
  <c r="AQ56" i="10"/>
  <c r="AQ57" i="10"/>
  <c r="AQ58" i="10"/>
  <c r="AQ59" i="10"/>
  <c r="AQ60" i="10"/>
  <c r="AQ61" i="10"/>
  <c r="AQ62" i="10"/>
  <c r="AQ63" i="10"/>
  <c r="AQ64" i="10"/>
  <c r="AQ65" i="10"/>
  <c r="AQ66" i="10"/>
  <c r="AQ67" i="10"/>
  <c r="AQ68" i="10"/>
  <c r="AQ69" i="10"/>
  <c r="AQ70" i="10"/>
  <c r="AQ71" i="10"/>
  <c r="AQ72" i="10"/>
  <c r="AQ73" i="10"/>
  <c r="AQ74" i="10"/>
  <c r="AQ75" i="10"/>
  <c r="AQ76" i="10"/>
  <c r="AQ77" i="10"/>
  <c r="AQ78" i="10"/>
  <c r="AQ79" i="10"/>
  <c r="AQ80" i="10"/>
  <c r="AQ81" i="10"/>
  <c r="AQ82" i="10"/>
  <c r="AQ10" i="10"/>
  <c r="AK60" i="10"/>
  <c r="AK59" i="10"/>
  <c r="AL52" i="10"/>
  <c r="AL53" i="10"/>
  <c r="AL54" i="10"/>
  <c r="AL55" i="10"/>
  <c r="AL56" i="10"/>
  <c r="AL57" i="10"/>
  <c r="AL58" i="10"/>
  <c r="AL59" i="10"/>
  <c r="AL60" i="10"/>
  <c r="AL61" i="10"/>
  <c r="AL62" i="10"/>
  <c r="AL63" i="10"/>
  <c r="AL64" i="10"/>
  <c r="AL65" i="10"/>
  <c r="AL66" i="10"/>
  <c r="AL67" i="10"/>
  <c r="AL68" i="10"/>
  <c r="AL69" i="10"/>
  <c r="AL70" i="10"/>
  <c r="AL71" i="10"/>
  <c r="AL72" i="10"/>
  <c r="AL73" i="10"/>
  <c r="AL74" i="10"/>
  <c r="AL75" i="10"/>
  <c r="AL76" i="10"/>
  <c r="AL77" i="10"/>
  <c r="AL78" i="10"/>
  <c r="AL79" i="10"/>
  <c r="AL80" i="10"/>
  <c r="AL81" i="10"/>
  <c r="AL82" i="10"/>
  <c r="AL45" i="10"/>
  <c r="AL46" i="10"/>
  <c r="AL47" i="10"/>
  <c r="AL48" i="10"/>
  <c r="AL49" i="10"/>
  <c r="AL50" i="10"/>
  <c r="AL51" i="10"/>
  <c r="AL35" i="10"/>
  <c r="AL36" i="10"/>
  <c r="AL37" i="10"/>
  <c r="AL38" i="10"/>
  <c r="AL39" i="10"/>
  <c r="AL40" i="10"/>
  <c r="AL41" i="10"/>
  <c r="AL43" i="10"/>
  <c r="AL44" i="10"/>
  <c r="AL34" i="10"/>
  <c r="AL23" i="10"/>
  <c r="AL24" i="10"/>
  <c r="AL25" i="10"/>
  <c r="AL26" i="10"/>
  <c r="AL27" i="10"/>
  <c r="AL28" i="10"/>
  <c r="AL29" i="10"/>
  <c r="AL30" i="10"/>
  <c r="AL31" i="10"/>
  <c r="AL32" i="10"/>
  <c r="AL33" i="10"/>
  <c r="AL19" i="10"/>
  <c r="AL20" i="10"/>
  <c r="AL21" i="10"/>
  <c r="AL22" i="10"/>
  <c r="AL16" i="10"/>
  <c r="AL17" i="10"/>
  <c r="AL18" i="10"/>
  <c r="AL12" i="10"/>
  <c r="AL13" i="10"/>
  <c r="AL14" i="10"/>
  <c r="AL15" i="10"/>
  <c r="AL11" i="10"/>
  <c r="AL10" i="10"/>
  <c r="AL9" i="10"/>
  <c r="A49" i="10" l="1"/>
  <c r="AK74" i="10" l="1"/>
  <c r="AQ9" i="10" l="1"/>
  <c r="AK82" i="10"/>
  <c r="AK81" i="10"/>
  <c r="AK80" i="10"/>
  <c r="AK79" i="10"/>
  <c r="AK78" i="10"/>
  <c r="AK77" i="10"/>
  <c r="AK76" i="10"/>
  <c r="AK75" i="10"/>
  <c r="AK73" i="10"/>
  <c r="AK72" i="10"/>
  <c r="AK71" i="10"/>
  <c r="AK70" i="10"/>
  <c r="AK69" i="10"/>
  <c r="AK68" i="10"/>
  <c r="AK67" i="10"/>
  <c r="AK66" i="10"/>
  <c r="AK65" i="10"/>
  <c r="AK64" i="10"/>
  <c r="AK63" i="10"/>
  <c r="AK62" i="10"/>
  <c r="AK61" i="10"/>
  <c r="AK58" i="10"/>
  <c r="AK57" i="10"/>
  <c r="AK56" i="10"/>
  <c r="AK55" i="10"/>
  <c r="AK54" i="10"/>
  <c r="AK52" i="10"/>
  <c r="AK49" i="10"/>
  <c r="AK48" i="10"/>
  <c r="AK47" i="10"/>
  <c r="AK46" i="10"/>
  <c r="AK45" i="10"/>
  <c r="AK44" i="10"/>
  <c r="AK43" i="10"/>
  <c r="AK42" i="10"/>
  <c r="AK41" i="10"/>
  <c r="AK40" i="10"/>
  <c r="AK39" i="10"/>
  <c r="AK38" i="10"/>
  <c r="AK37" i="10"/>
  <c r="AK36" i="10"/>
  <c r="AK35" i="10"/>
  <c r="AK34" i="10"/>
  <c r="AK33" i="10"/>
  <c r="AK32" i="10"/>
  <c r="AK31" i="10"/>
  <c r="AK30" i="10"/>
  <c r="AK29" i="10"/>
  <c r="AK28" i="10"/>
  <c r="AK27" i="10"/>
  <c r="AK26" i="10"/>
  <c r="AK25" i="10"/>
  <c r="AK24" i="10"/>
  <c r="AK23" i="10"/>
  <c r="AK22" i="10"/>
  <c r="AK21" i="10"/>
  <c r="AK20" i="10"/>
  <c r="AK19" i="10"/>
  <c r="AK18" i="10"/>
  <c r="AK17" i="10"/>
  <c r="AK16" i="10"/>
  <c r="AK15" i="10"/>
  <c r="AK14" i="10"/>
  <c r="AK13" i="10"/>
  <c r="AK12" i="10"/>
  <c r="AK11" i="10"/>
  <c r="AK10" i="10"/>
  <c r="AK9" i="10"/>
  <c r="H16" i="10" l="1"/>
  <c r="H41" i="10"/>
  <c r="A4" i="4"/>
  <c r="A7" i="4"/>
  <c r="A8" i="4"/>
  <c r="A9" i="4"/>
  <c r="A14" i="4" s="1"/>
  <c r="A18" i="4" s="1"/>
  <c r="A22" i="4" s="1"/>
  <c r="A26" i="4" s="1"/>
  <c r="A32" i="4" s="1"/>
  <c r="A35" i="4" s="1"/>
  <c r="A38" i="4" s="1"/>
  <c r="A52" i="4" s="1"/>
  <c r="A53" i="4" s="1"/>
  <c r="A55" i="4" s="1"/>
  <c r="A58" i="4" s="1"/>
  <c r="H68" i="10"/>
  <c r="H66" i="10"/>
  <c r="H61" i="10"/>
  <c r="H43" i="10"/>
  <c r="H42" i="10"/>
  <c r="H33" i="10"/>
  <c r="H32" i="10"/>
  <c r="H30" i="10"/>
  <c r="H23" i="10"/>
  <c r="H10" i="10"/>
  <c r="H9" i="10"/>
  <c r="F42" i="7"/>
  <c r="A2" i="3"/>
  <c r="A3" i="3" s="1"/>
  <c r="A4" i="3" s="1"/>
  <c r="A5" i="3" s="1"/>
  <c r="A6" i="3" s="1"/>
  <c r="A7" i="3" s="1"/>
  <c r="A8" i="3" s="1"/>
  <c r="A9" i="3" s="1"/>
  <c r="A10" i="3" s="1"/>
  <c r="A11" i="3" s="1"/>
  <c r="A12" i="3" s="1"/>
  <c r="A13" i="3" s="1"/>
  <c r="A14" i="3" s="1"/>
  <c r="A15" i="3" s="1"/>
  <c r="A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Tovar Castellanos Alirio</author>
  </authors>
  <commentList>
    <comment ref="F1" authorId="0" shapeId="0" xr:uid="{00000000-0006-0000-0400-000004000000}">
      <text>
        <r>
          <rPr>
            <b/>
            <sz val="9"/>
            <color indexed="81"/>
            <rFont val="Tahoma"/>
            <family val="2"/>
          </rPr>
          <t>Registrar los líderes en el desarrollo de la iniciativa</t>
        </r>
      </text>
    </comment>
    <comment ref="G1" authorId="0" shapeId="0" xr:uid="{00000000-0006-0000-0400-000005000000}">
      <text>
        <r>
          <rPr>
            <b/>
            <sz val="9"/>
            <color indexed="81"/>
            <rFont val="Tahoma"/>
            <family val="2"/>
          </rPr>
          <t>Registrar las actividades principales que se desarrollaran en el proyecto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Tovar Castellanos Alirio</author>
  </authors>
  <commentList>
    <comment ref="B3" authorId="0" shapeId="0" xr:uid="{27A260C9-D5EA-4D5D-B497-104F778193AE}">
      <text>
        <r>
          <rPr>
            <b/>
            <sz val="9"/>
            <color indexed="81"/>
            <rFont val="Tahoma"/>
            <family val="2"/>
          </rPr>
          <t>Registrar el proceso</t>
        </r>
      </text>
    </comment>
    <comment ref="C3" authorId="0" shapeId="0" xr:uid="{67EB0563-24A7-4A91-8E0F-AEE5399DDF6D}">
      <text>
        <r>
          <rPr>
            <b/>
            <sz val="9"/>
            <color indexed="81"/>
            <rFont val="Tahoma"/>
            <family val="2"/>
          </rPr>
          <t>Identificar la perspectiva</t>
        </r>
      </text>
    </comment>
    <comment ref="G3" authorId="0" shapeId="0" xr:uid="{560D17BC-05AD-4FF1-A932-2E483E24E84D}">
      <text>
        <r>
          <rPr>
            <b/>
            <sz val="9"/>
            <color indexed="81"/>
            <rFont val="Tahoma"/>
            <family val="2"/>
          </rPr>
          <t>Registrar los líderes en el desarrollo de la iniciativa</t>
        </r>
      </text>
    </comment>
    <comment ref="I3" authorId="0" shapeId="0" xr:uid="{637DE976-4181-4913-9B6D-38F05585DCD7}">
      <text>
        <r>
          <rPr>
            <b/>
            <sz val="9"/>
            <color indexed="81"/>
            <rFont val="Tahoma"/>
            <family val="2"/>
          </rPr>
          <t>Registrar las actividades principales que se desarrollaran en el proyecto</t>
        </r>
      </text>
    </comment>
    <comment ref="J3" authorId="0" shapeId="0" xr:uid="{D7EC3E50-76CE-40DD-AF2A-40CAB618F4C7}">
      <text>
        <r>
          <rPr>
            <b/>
            <sz val="9"/>
            <color indexed="81"/>
            <rFont val="Tahoma"/>
            <family val="2"/>
          </rPr>
          <t>Registrar las fechas de cumplimiento reales acordes al desarrollo de la iniciativa</t>
        </r>
      </text>
    </comment>
    <comment ref="K3" authorId="0" shapeId="0" xr:uid="{23872580-06BD-40A6-B689-B31491D0770E}">
      <text>
        <r>
          <rPr>
            <b/>
            <sz val="9"/>
            <color indexed="81"/>
            <rFont val="Tahoma"/>
            <family val="2"/>
          </rPr>
          <t>Registrar las fechas de cumplimiento reales acordes al desarrollo de la iniciativa</t>
        </r>
      </text>
    </comment>
  </commentList>
</comments>
</file>

<file path=xl/sharedStrings.xml><?xml version="1.0" encoding="utf-8"?>
<sst xmlns="http://schemas.openxmlformats.org/spreadsheetml/2006/main" count="1768" uniqueCount="902">
  <si>
    <t>Fecha de Cumplimiento</t>
  </si>
  <si>
    <t>No.</t>
  </si>
  <si>
    <t>Proceso / Área</t>
  </si>
  <si>
    <t>Perspectiva</t>
  </si>
  <si>
    <t>Objetivo Estratégico</t>
  </si>
  <si>
    <t>Innovación y aprendizaje</t>
  </si>
  <si>
    <t>Negocio y procesos</t>
  </si>
  <si>
    <t>Clientes / Actores del mercado de compra pública</t>
  </si>
  <si>
    <t>Fecha de Inicio</t>
  </si>
  <si>
    <t>Responsable</t>
  </si>
  <si>
    <t>OPORTUNIDADES</t>
  </si>
  <si>
    <t>AMENAZAS</t>
  </si>
  <si>
    <t>DEBILIDADADES</t>
  </si>
  <si>
    <t>FORTALEZAS</t>
  </si>
  <si>
    <t>Subregistros que alteran estadísticas de compra</t>
  </si>
  <si>
    <t>Baja articulación con entes de control</t>
  </si>
  <si>
    <t>Infraestructura tecnológica obsoleta</t>
  </si>
  <si>
    <t>Poca participación de proveedores y entidades estatales en la estructuración de AMP</t>
  </si>
  <si>
    <t>Mediciones para eficiencia administrativa</t>
  </si>
  <si>
    <t>Definición de AMP - IAD para la generación de valor público</t>
  </si>
  <si>
    <t>Alineación de los objetivos del gobierno con los objetivos estratégicos</t>
  </si>
  <si>
    <t>Riesgo reputacional de credibilidad por errores en la plataforma</t>
  </si>
  <si>
    <t>Ausencia de DRP y BCP</t>
  </si>
  <si>
    <t>Personal Capacitado</t>
  </si>
  <si>
    <t>Sentido de Pertenencia</t>
  </si>
  <si>
    <t>Plataformas en nube pública</t>
  </si>
  <si>
    <t>Clima organizacional y trabajo en equipo</t>
  </si>
  <si>
    <t>Desbalance en la asignación presupuestal de la entidad</t>
  </si>
  <si>
    <t>Ejecución presupuestal de acuerdo al PAA</t>
  </si>
  <si>
    <t>Desconfianza en la gestión de la entidad</t>
  </si>
  <si>
    <t>Personal insuficiente para el desarrollo de todos los objetivos estratégicos</t>
  </si>
  <si>
    <t>Alta dependencia de los proveedores de TI, en especial de Vortal</t>
  </si>
  <si>
    <t>Deficiente articulación entre los procesos organizacionales</t>
  </si>
  <si>
    <t>Poco recurso técnico (TI) especializado en las plataformas core, sin transferencia de conocimiento al resto de la organización</t>
  </si>
  <si>
    <t>Arquitectura Empresarial poco desarrollada</t>
  </si>
  <si>
    <t>Justificación técnica deficiente en estructuración de AMP</t>
  </si>
  <si>
    <t>Programa de I+D+I</t>
  </si>
  <si>
    <t>Alianzas con gremios, medios de comunicación y academia para desarrollar el mercado de compra pública</t>
  </si>
  <si>
    <t>Fortalecimiento de la Mesa de servicios (soporte)</t>
  </si>
  <si>
    <t>Gestión del conocimiento</t>
  </si>
  <si>
    <t>Papel de CCE como gestor documental de los procesos de contratación</t>
  </si>
  <si>
    <t>Proyecciones inexactas de compra en uso de la plataforma</t>
  </si>
  <si>
    <t>Bajo presupuesto para el desarrollo de los objetivos estratégicos (PPTO de funcionamiento y PPTO de inversión)</t>
  </si>
  <si>
    <t>VORTAL - No implementa las mejoras con oportunidad, cuenta con RRHH limitado, y no cuenta con programas de I+D+I</t>
  </si>
  <si>
    <t>Empoderamiento de CCE por parte del Gobierno Nacional en sus diferentes instancias</t>
  </si>
  <si>
    <t>Insuficiente formación virtual en la compra pública</t>
  </si>
  <si>
    <t>Fortalecer las plataformas para lo organismos de control</t>
  </si>
  <si>
    <t>Planeación</t>
  </si>
  <si>
    <t>Fortalecer la implementación de los sistemas de gestión</t>
  </si>
  <si>
    <t>Implementar el programa de abastecimiento estratégico</t>
  </si>
  <si>
    <t>Perdida de la memoria institucional de la entidad</t>
  </si>
  <si>
    <t>Rediseño Organizacional</t>
  </si>
  <si>
    <r>
      <rPr>
        <b/>
        <i/>
        <sz val="48"/>
        <color theme="4" tint="-0.249977111117893"/>
        <rFont val="Calibri"/>
        <family val="2"/>
        <scheme val="minor"/>
      </rPr>
      <t>MISIÓN</t>
    </r>
    <r>
      <rPr>
        <i/>
        <sz val="28"/>
        <color theme="4" tint="-0.249977111117893"/>
        <rFont val="Calibri"/>
        <family val="2"/>
        <scheme val="minor"/>
      </rPr>
      <t xml:space="preserve">
Colombia Compra Eficiente como ente rector de la contratación pública ofrece a los partícipes </t>
    </r>
    <r>
      <rPr>
        <i/>
        <sz val="28"/>
        <color rgb="FFFF0000"/>
        <rFont val="Calibri"/>
        <family val="2"/>
        <scheme val="minor"/>
      </rPr>
      <t>reglas, políticas y lineamientos</t>
    </r>
    <r>
      <rPr>
        <i/>
        <sz val="28"/>
        <color theme="4" tint="-0.249977111117893"/>
        <rFont val="Calibri"/>
        <family val="2"/>
        <scheme val="minor"/>
      </rPr>
      <t xml:space="preserve"> de buenas prácticas, a su vez proporciona </t>
    </r>
    <r>
      <rPr>
        <i/>
        <sz val="28"/>
        <color rgb="FFFF0000"/>
        <rFont val="Calibri"/>
        <family val="2"/>
        <scheme val="minor"/>
      </rPr>
      <t>sistemas de información</t>
    </r>
    <r>
      <rPr>
        <i/>
        <sz val="28"/>
        <color theme="4" tint="-0.249977111117893"/>
        <rFont val="Calibri"/>
        <family val="2"/>
        <scheme val="minor"/>
      </rPr>
      <t xml:space="preserve"> eficaces que brindan a los usuarios las herramientas necesarias para garantizar transparencia, transaccionalidad y generación de valor en los procesos de contratación y compra pública.</t>
    </r>
  </si>
  <si>
    <t>Disponer documentos tipo a los sectores priorizados por el gobierno nacional</t>
  </si>
  <si>
    <t>Desarrollar un modelo de medición de la eficiencia operacional de CCE</t>
  </si>
  <si>
    <t>Meta</t>
  </si>
  <si>
    <t>Proponer el rediseño de la estructura organizacional</t>
  </si>
  <si>
    <t>Descripción</t>
  </si>
  <si>
    <t>Subdirección de Información y Tecnologías de la Información</t>
  </si>
  <si>
    <t xml:space="preserve">Secretaría General </t>
  </si>
  <si>
    <t>Asesor Económico de la Dirección General / Subdirección PEMAE</t>
  </si>
  <si>
    <t>Responsable Principal</t>
  </si>
  <si>
    <t>Responsable Actividad</t>
  </si>
  <si>
    <t>Actividad / Iniciativa</t>
  </si>
  <si>
    <t>Buscar alianzas con entidades que provean servicios de e-learning</t>
  </si>
  <si>
    <t>Implementar o adoptar plataformas para el despliegue de conocimiento de SECOP</t>
  </si>
  <si>
    <t>Estructurar el PETI alineado a las necesidades de la entidad.</t>
  </si>
  <si>
    <t>Estado actual de la arquitectura empresarial de la agencia.</t>
  </si>
  <si>
    <t>Presentar propuesta de rediseño de la arquitectura</t>
  </si>
  <si>
    <t xml:space="preserve">Evaluar la estructura actual, frente a la misionalidad de la entidad 
</t>
  </si>
  <si>
    <t>Producir un modelo de seguridad y privacidad de la información. - MSPI (ISO 27001)</t>
  </si>
  <si>
    <t>Subdirección PEMAE</t>
  </si>
  <si>
    <t>Subdirección de Información y Tecnologías de la Información / Subdirección PEMAE</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</si>
  <si>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</si>
  <si>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</si>
  <si>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</si>
  <si>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</si>
  <si>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</si>
  <si>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</si>
  <si>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</si>
  <si>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</si>
  <si>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 Plan Institucional de Archivos de la Entidad ­PINAR</t>
  </si>
  <si>
    <t>10. Plan Estratégico de Tecnologías de la Información y las Comunicaciones ­ PETI</t>
  </si>
  <si>
    <t>11. Plan de Tratamiento de Riesgos de Seguridad y Privacidad de la Información</t>
  </si>
  <si>
    <t>12. Plan de Seguridad y Privacidad de la Información</t>
  </si>
  <si>
    <t>Secretaría General / Subdirección Contractual / Subdirección de Información y Tecnologías de la Información / Subdirección de Negocios</t>
  </si>
  <si>
    <t>Promover interoperabilidad con la plataforma Oceano</t>
  </si>
  <si>
    <t>Descripciòn</t>
  </si>
  <si>
    <t>Indicador</t>
  </si>
  <si>
    <t>Capacidad del SECOP</t>
  </si>
  <si>
    <t>Fortalecimiento de la TVEC</t>
  </si>
  <si>
    <t>Valor Actual</t>
  </si>
  <si>
    <t>20.000 procesos mes</t>
  </si>
  <si>
    <t>Mes</t>
  </si>
  <si>
    <t>300.000 procesos mes</t>
  </si>
  <si>
    <t>Estrategia de Generación de Confianza en el Servicio</t>
  </si>
  <si>
    <t>Contribuciòn</t>
  </si>
  <si>
    <t>MEJORA DEL SERVICIO</t>
  </si>
  <si>
    <r>
      <t xml:space="preserve">La ANCP-CCE reconoce que actualmente existe un grado de desconfianza frente a la calidad del servicio en la experiencia de usuario de los sistemas electrónicos de contratación pública (SECOP II) debido a la corta capacidad que tiene frente a la necesidad de la cantidad de los procesos de contratación que tiene actualmente el territorio nacional. Por esta razón la ANCP-CCE </t>
    </r>
    <r>
      <rPr>
        <sz val="11"/>
        <color rgb="FFFF0000"/>
        <rFont val="Calibri"/>
        <family val="2"/>
        <scheme val="minor"/>
      </rPr>
      <t>promoverá una iniciativa en la búsqueda de satisfacción de calidad de los usuarios y los actores de la compra pública.</t>
    </r>
  </si>
  <si>
    <r>
      <t xml:space="preserve">La ANCP-CCE promoverá un incremento significativo la estructuración de Instrumentos de Agregación de Demanda (IAD) fortaleciendo la Tienda Virtual del Estado Colombiano (TVEC) como la herramienta primordial de agregación de demanda, para permitir a las entidades estatales comprar bienes, obras y servicios; y la adjudicación de contrataciones menores, urgentes y especiales. </t>
    </r>
    <r>
      <rPr>
        <sz val="11"/>
        <color rgb="FFFF0000"/>
        <rFont val="Calibri"/>
        <family val="2"/>
        <scheme val="minor"/>
      </rPr>
      <t>Se buscará ofrecer precios favorables y suscribir un compromiso ético en la relación comercial, promoviendo compras más ágiles, económicas y transparentes</t>
    </r>
  </si>
  <si>
    <r>
      <t xml:space="preserve">El Sistema Electrónico de Contratación Pública – SECOP II cuenta con una capacidad de 20.000 procesos de contratación al mes . Para una transición total del SECOP I  al SECOP II, la plataforma debería tener como mínimo una capacidad promedio de 120.000 procesos al mes, con periodos de alto tráfico de hasta 300.000 procesos al mes, razón por la cual la ANCP-CCE </t>
    </r>
    <r>
      <rPr>
        <sz val="11"/>
        <color rgb="FFFF0000"/>
        <rFont val="Calibri"/>
        <family val="2"/>
        <scheme val="minor"/>
      </rPr>
      <t>enfocara principalmente sus esfuerzos en ofrecer un servicio de calidad que garantice mediante una estrategia de conocimiento, uso y apropiación la adopción del servicio en todas las entidades del orden nacional y territorial que satisfaga las necesidades de los usuarios en términos de calidad, experiencia de usuario y capacidad de adopción de las herramientas dispuestas para las diferentes modalidades de compra y contratación pública.</t>
    </r>
  </si>
  <si>
    <r>
      <t>La ANCP-CCE</t>
    </r>
    <r>
      <rPr>
        <sz val="11"/>
        <color rgb="FFFF0000"/>
        <rFont val="Calibri"/>
        <family val="2"/>
        <scheme val="minor"/>
      </rPr>
      <t xml:space="preserve"> diseñará una estratégica que promueva el uso de buenas prácticas del gobierno corporativo, a través de la inversión pública para incentivar encadenamientos productivos, la industria nacional, y el desarrollo de proveedores con énfasis en las mipymes de Colombia.</t>
    </r>
    <r>
      <rPr>
        <sz val="11"/>
        <color theme="1"/>
        <rFont val="Calibri"/>
        <family val="2"/>
        <scheme val="minor"/>
      </rPr>
      <t xml:space="preserve"> </t>
    </r>
  </si>
  <si>
    <t>Modificaciones normativas del Sistema de Compra Pública</t>
  </si>
  <si>
    <t>EFICIENCIA ADMINISTRATIVA</t>
  </si>
  <si>
    <t>Estructuración de Nuevos o Renovados Acuerdos Marco de Precios</t>
  </si>
  <si>
    <r>
      <t>En la búsqueda de atender esté propósito y el objetivo del gobierno nacional en referencia con la consolidación de la TVEC para permitir a las entidades estatales comprar bienes, obras y servicios; y la adjudicación de contrataciones menores, urgentes y especiales. La ANCP-CCE f</t>
    </r>
    <r>
      <rPr>
        <sz val="11"/>
        <color rgb="FFFF0000"/>
        <rFont val="Calibri"/>
        <family val="2"/>
        <scheme val="minor"/>
      </rPr>
      <t>ortalecerá los recursos y las estrategias para la estructuración de Instrumentos de Agregación de Demanda que generen valor a las entidades y mediante una administración responsable de los mismos el constante monitoreo de la calidad de los servicios y productos finales promoviendo compras más ágiles, económicas y transparentes</t>
    </r>
  </si>
  <si>
    <t>AMP  y/o IAD  para territorio</t>
  </si>
  <si>
    <r>
      <t xml:space="preserve">La ANCP – CCE </t>
    </r>
    <r>
      <rPr>
        <sz val="11"/>
        <color rgb="FFFF0000"/>
        <rFont val="Calibri"/>
        <family val="2"/>
        <scheme val="minor"/>
      </rPr>
      <t>deberá estructurar AMP diferenciados para el nivel territorial</t>
    </r>
  </si>
  <si>
    <t>BUENAS PRACTICAS EN LA CONTRATACIÓN PÚBLICA</t>
  </si>
  <si>
    <t>Fortalecimiento de la herramienta “Normativa"</t>
  </si>
  <si>
    <r>
      <rPr>
        <sz val="11"/>
        <color rgb="FFFF0000"/>
        <rFont val="Calibri"/>
        <family val="2"/>
        <scheme val="minor"/>
      </rPr>
      <t xml:space="preserve">Reforma de la plataforma actualmente denominada Síntesis </t>
    </r>
    <r>
      <rPr>
        <sz val="11"/>
        <color theme="1"/>
        <rFont val="Calibri"/>
        <family val="2"/>
        <scheme val="minor"/>
      </rPr>
      <t xml:space="preserve">en donde se encuentra la doctrina y jurisprudencia en contratación pública que permita un mejor servicio al ciudadano, para fortalecer la capacidad de la Entidad para ofrecer información jurídica a los actores del sistema. </t>
    </r>
  </si>
  <si>
    <t>Obligatoriedad en criterios de sostenibilidad</t>
  </si>
  <si>
    <r>
      <rPr>
        <sz val="11"/>
        <color rgb="FFFF0000"/>
        <rFont val="Calibri"/>
        <family val="2"/>
        <scheme val="minor"/>
      </rPr>
      <t>Incorporar temas ambientales, sociales, derechos humanos y ponderación en la contratación pública</t>
    </r>
    <r>
      <rPr>
        <sz val="11"/>
        <color theme="1"/>
        <rFont val="Calibri"/>
        <family val="2"/>
        <scheme val="minor"/>
      </rPr>
      <t xml:space="preserve"> en la etapa de planeación del Proceso, generando valor estratégico derivado de la obtención de mayor valor por dinero.</t>
    </r>
  </si>
  <si>
    <t>Fortalecimiento de medidas sancionatorias a contratistas y corruptos</t>
  </si>
  <si>
    <t>Revisión del régimen de multas, sanciones e inhabilidades teniendo como objetivo la exclusión y tolerancia cero con incumplimientos y malversación de los recursos públicos.</t>
  </si>
  <si>
    <t>Contratación pública con estándares internacionales</t>
  </si>
  <si>
    <t>Estandarización de criterios para la contratación directa</t>
  </si>
  <si>
    <t>Solución de controversias contractuales</t>
  </si>
  <si>
    <r>
      <rPr>
        <sz val="11"/>
        <color rgb="FFFF0000"/>
        <rFont val="Calibri"/>
        <family val="2"/>
        <scheme val="minor"/>
      </rPr>
      <t>Plantear, analizar y reformular mecanismos para lograr celeridad, eficiencia y economía en la resolución de las controversias y su trámite</t>
    </r>
    <r>
      <rPr>
        <sz val="11"/>
        <color theme="1"/>
        <rFont val="Calibri"/>
        <family val="2"/>
        <scheme val="minor"/>
      </rPr>
      <t xml:space="preserve">. </t>
    </r>
    <r>
      <rPr>
        <sz val="11"/>
        <color rgb="FFC00000"/>
        <rFont val="Calibri"/>
        <family val="2"/>
        <scheme val="minor"/>
      </rPr>
      <t xml:space="preserve">Promover la Interoperabilidad del SECOP II y el Registro Único de Proponentes (RUP) de las Cámaras de Comercio, para que los procesos contractuales consigan cualificarse respecto a los participantes de las convocatorias. </t>
    </r>
  </si>
  <si>
    <t>Modificaciones legales para la transparencia</t>
  </si>
  <si>
    <t>Inclusión de Derechos Humanos en la Compra Pública</t>
  </si>
  <si>
    <r>
      <rPr>
        <sz val="11"/>
        <color rgb="FFFF0000"/>
        <rFont val="Calibri"/>
        <family val="2"/>
        <scheme val="minor"/>
      </rPr>
      <t>Reforma normativa a los procedimientos y estandarización del lenguaje contractual actual,</t>
    </r>
    <r>
      <rPr>
        <sz val="11"/>
        <color theme="1"/>
        <rFont val="Calibri"/>
        <family val="2"/>
        <scheme val="minor"/>
      </rPr>
      <t xml:space="preserve"> con el propósito de implementar mediciones con OCDS e intercambiar buenas prácticas en sistemas jurídicos comparables con Colombia.</t>
    </r>
  </si>
  <si>
    <r>
      <t>Con el objetivo de facilitar la tarea de las entidades con respecto a las solicitudes de requerimientos para la contratación directa de prestación de servicios, La ANCP-CCE</t>
    </r>
    <r>
      <rPr>
        <sz val="11"/>
        <color rgb="FFFF0000"/>
        <rFont val="Calibri"/>
        <family val="2"/>
        <scheme val="minor"/>
      </rPr>
      <t xml:space="preserve"> deberá estandarizar y promover acciones de implementación en las entidades del orden nacional en alianza con el Departamento Administrativo de la Función Pública – DAFP a fin de garantizar la uniformidad de requisitos para la contratación de prestación de servicios.</t>
    </r>
  </si>
  <si>
    <r>
      <t>La ANCP-CCE</t>
    </r>
    <r>
      <rPr>
        <sz val="11"/>
        <color rgb="FFFF0000"/>
        <rFont val="Calibri"/>
        <family val="2"/>
        <scheme val="minor"/>
      </rPr>
      <t xml:space="preserve"> realizará una revisión de las Inhabilidades e incompatibilidades dentro del sistema de compra pública</t>
    </r>
    <r>
      <rPr>
        <sz val="11"/>
        <color theme="1"/>
        <rFont val="Calibri"/>
        <family val="2"/>
        <scheme val="minor"/>
      </rPr>
      <t xml:space="preserve">, causales de contratación directa para contratar con el Estado y múltiples regímenes especiales. </t>
    </r>
    <r>
      <rPr>
        <sz val="11"/>
        <color rgb="FFFF0000"/>
        <rFont val="Calibri"/>
        <family val="2"/>
        <scheme val="minor"/>
      </rPr>
      <t>Propondrá proyectos de Ley que ayuden a unificar el contenido jurídico</t>
    </r>
    <r>
      <rPr>
        <sz val="11"/>
        <color theme="1"/>
        <rFont val="Calibri"/>
        <family val="2"/>
        <scheme val="minor"/>
      </rPr>
      <t xml:space="preserve"> y simplifique el lineamiento jurídico a través de documentos compilatorios.</t>
    </r>
  </si>
  <si>
    <r>
      <t xml:space="preserve">La ANCP-CCE debe generar iniciativas en </t>
    </r>
    <r>
      <rPr>
        <sz val="11"/>
        <color rgb="FFFF0000"/>
        <rFont val="Calibri"/>
        <family val="2"/>
        <scheme val="minor"/>
      </rPr>
      <t>fortalecer la relación con proveedores del Estado, de compras públicas o de grandes contrataciones y licitaciones.</t>
    </r>
    <r>
      <rPr>
        <sz val="11"/>
        <color theme="1"/>
        <rFont val="Calibri"/>
        <family val="2"/>
        <scheme val="minor"/>
      </rPr>
      <t xml:space="preserve"> Recientemente, Colombia reafirmó su compromiso con los Objetivos de Desarrollo Sostenible, por lo tanto, es prioridad para el gobierno avanzar en el enunciado e implementación de una inversión socialmente responsable que contribuya al desarrollo regional, minimizando los impactos negativos en el ambiente y las comunidades, bajo principios de eficiencia y transparencia.</t>
    </r>
  </si>
  <si>
    <r>
      <t xml:space="preserve">La ANCP-CCE </t>
    </r>
    <r>
      <rPr>
        <sz val="11"/>
        <color rgb="FFFF0000"/>
        <rFont val="Calibri"/>
        <family val="2"/>
        <scheme val="minor"/>
      </rPr>
      <t>acompañará la implementación de la Guía de Compras Públicas Socialmente Responsables dentro de las entidades estatales</t>
    </r>
  </si>
  <si>
    <r>
      <t xml:space="preserve">Así mismo La ANCP-CCE </t>
    </r>
    <r>
      <rPr>
        <sz val="11"/>
        <color rgb="FFFF0000"/>
        <rFont val="Calibri"/>
        <family val="2"/>
        <scheme val="minor"/>
      </rPr>
      <t>Fortalecerá y divulgara el marco de debida diligencia establecido por Colombia Compra Eficiente en la Guía de Compras Públicas</t>
    </r>
    <r>
      <rPr>
        <sz val="11"/>
        <color theme="1"/>
        <rFont val="Calibri"/>
        <family val="2"/>
        <scheme val="minor"/>
      </rPr>
      <t xml:space="preserve"> socialmente responsables, que permita a las entidades realizar una evaluación de los riesgos en derechos humanos, según los bienes y servicios que contratan.</t>
    </r>
  </si>
  <si>
    <t>DOCUMENTOS TIPO</t>
  </si>
  <si>
    <t>Documentos tipo</t>
  </si>
  <si>
    <t>Frecuencia</t>
  </si>
  <si>
    <t xml:space="preserve">Expedición de cuatro (4) documentos tipo. Trimestralmente se realizará el avance de cada documento tipo así: (i) 40% realización de mesas técnicas (ii) 20% socialización del borrador del documento y (iii) 30% modificaciones y (iv) 10% publicación. </t>
  </si>
  <si>
    <t xml:space="preserve"> (4) documentos tipo</t>
  </si>
  <si>
    <t>FORMACIÓN EN LA COMPRA PÚBLICA</t>
  </si>
  <si>
    <t>Afianzar las Capacidades en el uso del SECOP</t>
  </si>
  <si>
    <t>Para gestionar las capacidades de los actores del Sistema de Compra Pública es necesario: desarrollar sus competencias y habilidades mediante un programa de capacitaciones y de formación continuada; para ofrecer herramientas que faciliten las transacciones en el Sistema de Compra Pública, tanto para el uso y apropiación de la herramienta; como para gestionar capacidades de veeduría ciudadana en la contratación.</t>
  </si>
  <si>
    <t>Profesionalización de la Compra Pública</t>
  </si>
  <si>
    <t>Expandir el uso del SECOP II y la Tienda Virtual del Estado Colombiano (TVEC)</t>
  </si>
  <si>
    <r>
      <t>Para el efecto es necesario</t>
    </r>
    <r>
      <rPr>
        <sz val="11"/>
        <color rgb="FFFF0000"/>
        <rFont val="Calibri"/>
        <family val="2"/>
        <scheme val="minor"/>
      </rPr>
      <t xml:space="preserve"> re diseñar el proyecto despliegue en el cual participa toda la organización y que cuente con las siguientes líneas de trabajo: (a) funcional; (b) técnico; (c) formación y capacitación en la plataforma; (d) acompañamiento a las Entidades Estatales que usan el SECOP II; (e) promoción del SECOP II; (f) mesa de servicio; y (g) reportes y manejo de la información que arroja el SECOP II.</t>
    </r>
    <r>
      <rPr>
        <sz val="11"/>
        <color theme="1"/>
        <rFont val="Calibri"/>
        <family val="2"/>
        <scheme val="minor"/>
      </rPr>
      <t xml:space="preserve"> Estos siete frentes deben trabajar en forma coordinada. Así mismo el proyecto debe promover indicadores de seguimiento trimestral basados en los anteriores frentes que serán publicados en la página web de la entidad.</t>
    </r>
  </si>
  <si>
    <r>
      <t xml:space="preserve">La ANCP-CCE </t>
    </r>
    <r>
      <rPr>
        <sz val="11"/>
        <color rgb="FFFF0000"/>
        <rFont val="Calibri"/>
        <family val="2"/>
        <scheme val="minor"/>
      </rPr>
      <t xml:space="preserve">promoverá en conjunto con la ESAP la profesionalización del comprador público a través de espacios de formación presencial y virtual, los cuales promoverán también el intercambio de experiencias y lecciones aprendidas. </t>
    </r>
  </si>
  <si>
    <t>TRANSPARENCIA Y ANTICORRUPCIÓN</t>
  </si>
  <si>
    <t>Acceso y uso de la información para ejercer control</t>
  </si>
  <si>
    <t xml:space="preserve">La ANCP contribuira en el desarrollo e interoperabilidad con diferentes organizaciones del estado de la rama ejecutiva del poder público y entes de control con la finalidad de unificar y garantizar la la información potencial para la investigación y análisis del fenómeno de la corrupción, así como para la toma de decisiones acertadas de política pública en la materia. 
Con el apoyo de las Secretaría de Transparencia se desarrollará un sistema de alarmas y un informe de control de compra pública para hacer del Sistema Electrónico para la Contratación Pública – SECOP – la única fuente de información. </t>
  </si>
  <si>
    <t>Implementación de contratos inteligentes</t>
  </si>
  <si>
    <t>La ANCP-CCE debe apoya a la Secretaría de Transparencia, MinTIC y DNP en la ejecución de iniciativas orientadas a la implementación de contratos inteligentes basados en registros distribuidos (DLT), tipo cadenas de bloques (blockchain). Los contratos inteligentes son aplicaciones que corren dentro de una cadena de bloques y son ejecutados exactamente como fueron programados, sin ninguna posibilidad de incumplimientos en el tiempo de ejecución, fraude, interferencia de terceras partes o alteración de la información. A mediano y largo plazo, las cadenas de bloques pueden convertirse en herramientas para hacer seguimiento a la reputación de contratistas, de acuerdo con su historial de desempeño en la ejecución de contratos</t>
  </si>
  <si>
    <t>Interoperabilidad SECOP II – SIIF</t>
  </si>
  <si>
    <r>
      <t xml:space="preserve">Con el objetivo de identificar qué bienes y servicios entrega a la población, a qué costo y bajo qué modalidades de contratación, al promover no solo la eficiencia del gasto público, sino la transparencia en el mismo y proveer insumos para mejorar los procesos contractuales. En compañía con el Ministerio de Hacienda, La ANCP-CCE </t>
    </r>
    <r>
      <rPr>
        <sz val="11"/>
        <color rgb="FFFF0000"/>
        <rFont val="Calibri"/>
        <family val="2"/>
        <scheme val="minor"/>
      </rPr>
      <t>buscará hacer interoperables estos dos sistemas para que permitan articular el presupuesto total con la contratación a través de la cual esta se ejecuta</t>
    </r>
  </si>
  <si>
    <t>COMUNICACIONES</t>
  </si>
  <si>
    <t>La comunicación es una herramienta trasversal para: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debe tener una mirada desde la comunicación para garantizar su impacto en el Sistema de Compra Pública y en Colombia Compra Eficiente.</t>
  </si>
  <si>
    <t>FORTALECIMIENTO INSTITUCIONAL</t>
  </si>
  <si>
    <t>Creación de la Subdirección de Planeación Estratégica, Estudios de Mercado y Asuntos Económicos (PEEMAE</t>
  </si>
  <si>
    <t>pretende abordar en primera instancia de identificación y evaluación todos aquellos factores que afectan la compra y contratación pública a fin de estudiar minuciosamente el punto de partida para la generación y agregación de valor a las entidades del estado.</t>
  </si>
  <si>
    <t>Reestructuración de la ANCP-CCE</t>
  </si>
  <si>
    <r>
      <t xml:space="preserve">Si bien esta subdirección encaminará el curso de acción no será suficiente para emprender todas las acciones que se desprenderá de la evaluación de las necesidades en compra y contratación por lo que se hace necesario </t>
    </r>
    <r>
      <rPr>
        <sz val="11"/>
        <color rgb="FFFF0000"/>
        <rFont val="Calibri"/>
        <family val="2"/>
        <scheme val="minor"/>
      </rPr>
      <t xml:space="preserve">evaluar en un futuro próximo la re estructuración completa de la planta de personal una vez analizados todos aquellos factores que dentro del marco de las competencias de Colombia Compra Eficiente permitan articular un ejercicio integral como entidad que participa de manera activa en el mercado y como ente rector en el desarrollo de políticas públicas y herramientas orientadas a l organización y articulación de los partícipes de los procesos de compras y contratación pública </t>
    </r>
    <r>
      <rPr>
        <sz val="11"/>
        <color theme="1"/>
        <rFont val="Calibri"/>
        <family val="2"/>
        <scheme val="minor"/>
      </rPr>
      <t>con el fin de lograr una mayor eficiencia, transparencia y optimización de los recursos.</t>
    </r>
  </si>
  <si>
    <t>Actividades / Iniciativas</t>
  </si>
  <si>
    <t>Promover las capacidades de la compra pública</t>
  </si>
  <si>
    <t>Subdirección Contractual</t>
  </si>
  <si>
    <t>Implementar formaciones para el uso del SECOP</t>
  </si>
  <si>
    <t>Proponer y/o actualizar guías y manuales que aporten el entendimiento de buenas prácticas en la compra y la contratación.</t>
  </si>
  <si>
    <t>Evaluar el volumen de guías y manuales que inciden sobre la gestión de la actividad contractual.</t>
  </si>
  <si>
    <t>Iniciativa</t>
  </si>
  <si>
    <t xml:space="preserve">Con el apoyo de las Secretaría de Transparencia se desarrollará un sistema de alarmas y un informe de control de compra pública para hacer del Sistema Electrónico para la Contratación Pública – SECOP – la única fuente de información. </t>
  </si>
  <si>
    <t xml:space="preserve">La ANCP-CCE promoverá en conjunto con la ESAP la profesionalización del comprador público a través de espacios de formación presencial y virtual, los cuales promoverán también el intercambio de experiencias y lecciones aprendidas. </t>
  </si>
  <si>
    <t>Reforma normativa a los procedimientos y estandarización del lenguaje contractual actual, con el propósito de implementar mediciones con OCDS e intercambiar buenas prácticas en sistemas jurídicos comparables con Colombia.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</si>
  <si>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</si>
  <si>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Desarrollar un modelo de medición de la eficiencia operacional</t>
  </si>
  <si>
    <t>TI
*Buscar alianzas con entidades que provean servicios de e-learning
*Implementar o adoptar plataformas para el despliegue de conocimiento de SECOP
GC
*Implementar formaciones para el uso del SECOP
SubNegocios
*Promover el programa de laboratorio de la TVEC (Tienda Virtual Lab)</t>
  </si>
  <si>
    <t xml:space="preserve">Promover el proyecto del sistema de alertas tempranas en la operación secundarias. </t>
  </si>
  <si>
    <t>Subdirección de Negocios</t>
  </si>
  <si>
    <t>Subdirección de Negocios
Subdirección de Información y Tecnologías de la Información</t>
  </si>
  <si>
    <t>Promover una estrategia de uso de la TVEC para las entidades obligadas que no hacia parte de la obligatoriedad.</t>
  </si>
  <si>
    <t>Generar un programa de incentivos para el uso de la TVEC a entidades no obligadas.</t>
  </si>
  <si>
    <t>Promover el programa de laboratorio de la TVEC (Tienda Virtual Lab)</t>
  </si>
  <si>
    <t>Subdirección Contractual
Subdirección de Información y Tecnologías de la Información
Subdirección de Negocios</t>
  </si>
  <si>
    <t>Diagnosticar la contribución de ANCP-CCE en la estructuración de Planes de Alimentación Escolar a nivel territorial</t>
  </si>
  <si>
    <t>Subdirección Contractual
Subdirección de Negocios</t>
  </si>
  <si>
    <t>Proponer estrategias / convenios para diseñar programas de innovación dirigido a los actores de compra pública.</t>
  </si>
  <si>
    <t>Diseñar e implementar un plan de continuidad de negocio que garantice el adecuado funcionamiento de los procesos core de la entidad</t>
  </si>
  <si>
    <t>Revisar esta misión con la ley.</t>
  </si>
  <si>
    <t>Ampliar y dar a conocer el portafolio de servicios CCE - Plan de Mercadeo institucional</t>
  </si>
  <si>
    <t>Reconocimiento de CCE como una entidad líder en la lucha anticorrupción</t>
  </si>
  <si>
    <t>Producir documentos y doctrinas para fortalecer Síntesis (conceptos jurídicos)</t>
  </si>
  <si>
    <t>Interoperabilidad entre las plataformas de CCE y las demás del estado</t>
  </si>
  <si>
    <t>Débil cultura organizacional</t>
  </si>
  <si>
    <t>Implementación en los sistemas de gestión</t>
  </si>
  <si>
    <t>Compromiso de la Alta Dirección con la estrategia</t>
  </si>
  <si>
    <t>Ausencia de un ERP y un CRM, como soporte de los procesos administrativos y misionales</t>
  </si>
  <si>
    <t xml:space="preserve">TI 
- Promover interoperabilidad con la plataforma Oceano.
- Diagnosticar oportunidades de interoperabilidad con los otros entes de control.
Sub Negocios
- Promover el proyecto del sistema de alertas tempranas en la operación secundarias. </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</si>
  <si>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</si>
  <si>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GC
* Producción de documentos tipo</t>
  </si>
  <si>
    <t xml:space="preserve">GC
*Propuesta de proyecto de Ley a la modificación de la Ley 80 de 1993.
</t>
  </si>
  <si>
    <t>Poner a disposición de los actores del sistema de compra pública documentos de buenas prácticas de contratación.</t>
  </si>
  <si>
    <t>La Agencia Nacional de Contratación Pública - Colombia Compra Eficiente (ANCPCCE), dispone del sistema/aplicativo actualmente denominado Síntesis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</si>
  <si>
    <r>
      <t xml:space="preserve">GC
*Proponer y/o actualizar guías y manuales que aporten el entendimiento de buenas prácticas en la compra y la contratación.
*Evaluar el volumen de guías y manuales que inciden sobre la gestión de la actividad contractual.
*Proponer la adecuación de la herramienta Síntesis.
</t>
    </r>
    <r>
      <rPr>
        <sz val="10"/>
        <color rgb="FFFF0000"/>
        <rFont val="Calibri"/>
        <family val="2"/>
        <scheme val="minor"/>
      </rPr>
      <t>Sub Negocios
* Promover un capitulo especial en las guías que expida la ANCP-CCE referente a las buenas prácticas en la operación secundaria de los IAD</t>
    </r>
  </si>
  <si>
    <t>Fortalecer la disponibilidad del Sistema Electrónico de Compra Pública</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</si>
  <si>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</si>
  <si>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*Evaluar la estructura actual, frente a la misionalidad de la entidad 
*Diagnosticar y Priorizar el valor estratégico del recurso humano por área
*Evaluar la viabilidad técnica y económica
</t>
  </si>
  <si>
    <t>Implementar principios y estándares de buenas practicas de TI y Gestión de Riesgos</t>
  </si>
  <si>
    <t>*Producir un modelo de seguridad y privacidad de la información. - MSPI (ISO 27001)
*Implementar un modelo de gestión de riesgos en sus etapas de identificación, medición, control y monitoreo
*Implementar mecanismos de prevención e identificación de prácticas de corrupción, soborno y fraude</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</si>
  <si>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</si>
  <si>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Proponer iniciativas y/o estrategias que promuevan la sostenibilidad de la ANCPCCE</t>
  </si>
  <si>
    <t>Sub Negocios. 
En caso que las entidades estatales quieran estructurar de forma independiente sus IAD y estos no sean de interés de la ANCP - CCE,  se podría alquilar la TVEC para la operación secundaria de estas</t>
  </si>
  <si>
    <t>Diseñar e implementar programas de I+D+I en pro del desarrollo institucional y/o la contratación y compra pública</t>
  </si>
  <si>
    <t>TI
*Proponer estrategias / convenios para diseñar programas de innovación dirigido a los actores de compra pública.
*Generar alianzas con MinTIC para desarrollos tecnológicos orientados a la compra y contratación publica.</t>
  </si>
  <si>
    <t>Promover estrategias de cooperación con los entes de control</t>
  </si>
  <si>
    <t>*Estado actual de la arquitectura empresarial de la agencia.
*Documentar el estado mediante artefactos arquitectónicos. (Catálogos - Matrices y Diagramas)
*Identificar las brechas arquitectónicas
*Definir el Road Map para cubrir las brechas identificadas
*Definir el plan de transición y migración (Del estado actual al estado deseado)
*Presentar propuesta de rediseño</t>
  </si>
  <si>
    <t>Diagnosticar oportunidades de interoperabilidad con los otros entes de control.</t>
  </si>
  <si>
    <t>Efectuar propuesta de proyecto de Ley a la modificación de la Ley 80 de 1993</t>
  </si>
  <si>
    <t>Desarrollar el proyecto de Decreto Reglamentario para los artículos 41 y 42 de la Ley 1955 de 2019.</t>
  </si>
  <si>
    <t>Determinar la viabilidad de estructurar AMP para incluir la participación de comunidades raizales (V.gr. San Andrés y Providencia)</t>
  </si>
  <si>
    <t>Proponer la adecuación de la herramienta Síntesis.</t>
  </si>
  <si>
    <t>Promover un capitulo especial en las guías que expida la ANCP-CCE referente a las buenas prácticas en la operación secundaria de los IAD</t>
  </si>
  <si>
    <t xml:space="preserve">
Diagnostico de estado de la arquitectura tecnológica que soporta el SECOP.
</t>
  </si>
  <si>
    <t>Generar un plan de afinamiento del SECOP de acuerdo a las necesidades diagnosticadas.</t>
  </si>
  <si>
    <t>Documentar el estado mediante artefactos arquitectónicos. (Catálogos - Matrices y Diagramas)</t>
  </si>
  <si>
    <t>Identificar las brechas arquitectónicas</t>
  </si>
  <si>
    <t>Definir el Road Map para cubrir las brechas identificadas</t>
  </si>
  <si>
    <t>Definir el plan de transición y migración (Del estado actual al estado deseado)</t>
  </si>
  <si>
    <t>Diagnosticar y Priorizar el valor estratégico del recurso humano por área</t>
  </si>
  <si>
    <t>Evaluar la viabilidad técnica y económica</t>
  </si>
  <si>
    <t>Implementar un modelo de gestión de riesgos en sus etapas de identificación, medición, control y monitoreo</t>
  </si>
  <si>
    <t>Implementar mecanismos de prevención e identificación de prácticas de corrupción, soborno y fraude</t>
  </si>
  <si>
    <t>En caso que las entidades estatales quieran estructurar de forma independiente sus IAD y estos no sean de interés de la ANCP - CCE,  se podría alquilar la TVEC para la operación secundaria de estas</t>
  </si>
  <si>
    <t>Generar alianzas con MinTIC para desarrollos tecnológicos orientados a la compra y contratación publica.</t>
  </si>
  <si>
    <t>Financiera / Sostenibilidad</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</si>
  <si>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</si>
  <si>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</si>
  <si>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Promover mediciones que demuestren la eficiencia administrativa en las entidades públicas y visibilizar la propuesta de valor en la promoción de los instrumentos de agregación de demanda.</t>
  </si>
  <si>
    <t>Fortalecer del sistema electrónico de compra pública – SECOP – para garantizar la transaccionalidad de todos los procesos de contratación estatal del orden nacional y territorial</t>
  </si>
  <si>
    <t>Fortalecer la estructura organizacional de  La Agencia Nacional de Contratación Pública - Colombia Compra Eficiente (ANCPCCE)</t>
  </si>
  <si>
    <t>Desarrollar las competencias y habilidades a los actores de la compra pública mediante capacitaciones y programas de formación continuada a fin de ofrecer herramientas para facilitar las transacciones en el Sistema de Compra Pública</t>
  </si>
  <si>
    <t>Apoyar al ministerio de hacienda en la definición de la política de eficiencia en el gasto público a travès de la promoción de mesas de trabajo y una propuesta de capitulo de Política desde CCE</t>
  </si>
  <si>
    <t>Identificar y caracterizar los usuarios para definir estrategias de posicionamiento mejorarando la oportunidad y calidad de los conceptos jurídicos.</t>
  </si>
  <si>
    <t>Implementar un modelo de Arquitectura Empresarial como habilitador de la política de gobierno digital</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</si>
  <si>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</si>
  <si>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Secretaría General / Subdirección Contractual / Subdirección de Información y Tecnologías de la Información / Subdirección de Negocios / Subdirección PEMAE</t>
  </si>
  <si>
    <t>*Estructurar el PETI alineado a las necesidades de la entidad.
*Diagnostico de estado de la arquitectura tecnológica que soporta el SECOP.
*Generar un plan de afinamiento del SECOP de acuerdo a las necesidades diagnosticadas.
* Diseñar e implementar un plan de continuidad de negocio que garantice el adecuado funcionamiento de los procesos core de la entidad</t>
  </si>
  <si>
    <t>Implementar principios y estándares de buenas prácticas de TI y Gestión de Riesgos</t>
  </si>
  <si>
    <t>Apuesta - Plan Nacional de Desarrollo</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</si>
  <si>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</si>
  <si>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</si>
  <si>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</si>
  <si>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</si>
  <si>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</si>
  <si>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Ausencia de modelos de gestión de datos - Business Intelligence</t>
  </si>
  <si>
    <t>Presencia regional para fortalecer el posicionamiento institucional</t>
  </si>
  <si>
    <t>Contratos débiles con proveedores de TI (clausulas compromisorias, penalidades, cláusulas de salida)</t>
  </si>
  <si>
    <t>Fortalecer el MIPG para incrementar en 10 puntos la calificación del FURAG</t>
  </si>
  <si>
    <t>SG
Apoyar al ministerio de hacienda en la definición de la política de eficiencia en el gasto público a través de la promoción de mesas de trabajo y una propuesta de capitulo de Política desde CCE
GC
Identificar y caracterizar los usuarios para definir estrategias de posicionamiento mejorando la oportunidad y calidad de los conceptos jurídicos.
Planes decreto 612: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</si>
  <si>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</si>
  <si>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</si>
  <si>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Reglamentar el uso obligatorio de los AMP vigentes y la generación de nuevos para territorios</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</si>
  <si>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0"/>
        <color theme="2" tint="-0.89999084444715716"/>
        <rFont val="Calibri"/>
        <family val="2"/>
        <scheme val="minor"/>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</si>
  <si>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 xml:space="preserve">*Desarrollar el proyecto de Decreto Reglamentario para los artículos 41 y 42 de la Ley 1955 de 2019.
*Promover una estrategia de uso de la TVEC para las entidades obligadas que no hacia parte de la obligatoriedad.
*Generar un programa de incentivos para el uso de la TVEC a entidades no obligadas.
*Diagnosticar la contribución de ANCP-CCE en la estructuración de Planes de Alimentación Escolar a nivel territorial
*Determinar la viabilidad de estructurar AMP para incluir la participación de comunidades raizales (V.gr. San Andrés y Providencia)
</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</si>
  <si>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</si>
  <si>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USUARIO / NECESIDAD</t>
  </si>
  <si>
    <t xml:space="preserve">Partícipes en los procesos de compras y contratación pública </t>
  </si>
  <si>
    <t>Órgano Rector de la Contratación Pública</t>
  </si>
  <si>
    <t>Eficiencia</t>
  </si>
  <si>
    <t>Transparencia</t>
  </si>
  <si>
    <t xml:space="preserve">Optimización </t>
  </si>
  <si>
    <t xml:space="preserve">Organización y articulación del Sistema de Compra Pública </t>
  </si>
  <si>
    <t>Poner a disposición de los participes del sistema de compra pública documentos de buenas prácticas de contratación.</t>
  </si>
  <si>
    <t xml:space="preserve">Diseñar e implementar programas de I+D+i </t>
  </si>
  <si>
    <t>Fortalecer la disponibilidad del Sistema Electrónico de Compra Pública - SECOP</t>
  </si>
  <si>
    <t>EFCTOS SOBRE LOS RECURSOS DEL ESTADO</t>
  </si>
  <si>
    <t>PERSPECTIVAS ESTRATÉGICAS</t>
  </si>
  <si>
    <t xml:space="preserve">Perspectiva Negocio y procesos </t>
  </si>
  <si>
    <t>Perspectiva Clientes / Actores del mercado de compra pública</t>
  </si>
  <si>
    <t>Perspectiva de Innovación y aprendizaje</t>
  </si>
  <si>
    <t>Perspectiva  Financiera / Sostenibilidad</t>
  </si>
  <si>
    <t xml:space="preserve">Desarrollar e Impulsar Políticas Públicas </t>
  </si>
  <si>
    <t>OBJETIVOS MISIONALES 
ANCP-CCE</t>
  </si>
  <si>
    <t>Grandes Apuestas 
del Gobierno Nacional 
2018 - 2022</t>
  </si>
  <si>
    <t>Lograr un registro de 103,2 Billones en las plataformas transaccionales con respecto al presupuesto total destinado a la compra pública</t>
  </si>
  <si>
    <t>Generar 24 Acuerdos Marco de Precios en operación en la Tienda Virtual del Estado Colombiano</t>
  </si>
  <si>
    <t>Diseñar y promover la sancion de documentos tipo para 4 sectores priorizados por el Gobierno Nacional</t>
  </si>
  <si>
    <t>Promover la simplificación / racionalización normativa en referencia a la compra y la contratación pública</t>
  </si>
  <si>
    <t>MEGA META</t>
  </si>
  <si>
    <t>MEDIO</t>
  </si>
  <si>
    <t>LOGROS</t>
  </si>
  <si>
    <t>COMPRAS Y CONTRATACIÒN PUBLICA</t>
  </si>
  <si>
    <t>AUTORIDAD DE LA ACTIVIDAD CONTRACTUAL DE LAS ENTIDADES PÚBLICAS</t>
  </si>
  <si>
    <t>PLATAFORMA SECOP (TVEC, Secop I y Secop II)</t>
  </si>
  <si>
    <t>OBJETIVOS ESTRATÉGICOS</t>
  </si>
  <si>
    <t>Efectividad - medición de Cobertura</t>
  </si>
  <si>
    <t>Transparencia - indice de confianza</t>
  </si>
  <si>
    <t>Recursos - valor de compras, % de gasto vs Ppto</t>
  </si>
  <si>
    <t>LA ANCPCCE COMO ENTE RECTOR DE LOS PROCESOS DE CONTRATACIÓN PÚBLICA GENERARÁ MAYOR TRANSPARENCIA Y CONFIANZA EN EL SISTEMA DE LAS COMPRAS PÚBLICAS, MEDIANTE PROCESOS MÁS EFECTIVOS Y DINÁMICOS, PERMITIENDO QUE SE GENEREN AHORROS DE AL MENOS UN 22% DE LOS GASTOS DEL ESTADO.</t>
  </si>
  <si>
    <t>Promover iniciativas para optimizar los recursos públicos en términos de tiempo, dinero y capacidad del talento humano y de la eficiencia en los procesos para satisfacer las necesidades de las Entidades Estatales y cumplir su misión.</t>
  </si>
  <si>
    <t>ítem</t>
  </si>
  <si>
    <t>Impacto
Superior/Alto/Medio</t>
  </si>
  <si>
    <t>Formulación</t>
  </si>
  <si>
    <t>Resultados</t>
  </si>
  <si>
    <t>Responsable de la Medición</t>
  </si>
  <si>
    <t>Superior</t>
  </si>
  <si>
    <t>Dirección General</t>
  </si>
  <si>
    <t>Alto</t>
  </si>
  <si>
    <t>Medio</t>
  </si>
  <si>
    <t>M1</t>
  </si>
  <si>
    <t>M2</t>
  </si>
  <si>
    <t>M3</t>
  </si>
  <si>
    <t>M4</t>
  </si>
  <si>
    <t>M5</t>
  </si>
  <si>
    <t>M6</t>
  </si>
  <si>
    <t>METRICAS</t>
  </si>
  <si>
    <t>Anual</t>
  </si>
  <si>
    <t>M1. 20,9 Billones
M2. 52,55 Billones
M2. 77,9 Billones
M2. 103,2 Billones</t>
  </si>
  <si>
    <t>M1. 1
M2. 2
M2. 3
M2. 4</t>
  </si>
  <si>
    <t>M1. 6
M2. 12
M2. 18
M2. 24</t>
  </si>
  <si>
    <t>(Número de documentos tipo +  avance estimado del periodo/Meta periodo)*100%</t>
  </si>
  <si>
    <t>(Número de AMP/Meta periodo)*100%</t>
  </si>
  <si>
    <t>Insuficiente
&lt;60%</t>
  </si>
  <si>
    <t>Aceptable
&gt;90%</t>
  </si>
  <si>
    <t>Deficiente
&gt; = 60% &lt; 90%</t>
  </si>
  <si>
    <t>% de compras públicas en Secop II y TVEC / Presupuesto destinado a la compra pública</t>
  </si>
  <si>
    <t>Presupuesto Adjudicado</t>
  </si>
  <si>
    <t>Presupuesto Utilizado</t>
  </si>
  <si>
    <t>% Uso</t>
  </si>
  <si>
    <t>Nombre Indicador</t>
  </si>
  <si>
    <t>Objetivo Indicador</t>
  </si>
  <si>
    <t>Documentos Tipo</t>
  </si>
  <si>
    <t>AMP</t>
  </si>
  <si>
    <t>Valor Transacciones</t>
  </si>
  <si>
    <t>Semestral</t>
  </si>
  <si>
    <t>Generar y/o actualizar las guías y manuales que inciden sobre la gestión de la actividad contractual</t>
  </si>
  <si>
    <t>(Número de documentos generados, actualizados y publicados en el periodo / Meta de documentos)*100%</t>
  </si>
  <si>
    <t>Acuerdos de Cooperación</t>
  </si>
  <si>
    <t>Lograr acuerdos de cooperación con entes de control que promuevan la prevención de actos de corrupción en diferentes etapas de los procesos de Contratación Pública</t>
  </si>
  <si>
    <t>(Número de acuerdos del periodo / Meta del periodo)*100%</t>
  </si>
  <si>
    <t>M1. 2
M2. 4
M2. 6
M2. 8</t>
  </si>
  <si>
    <t>Reforma Ley 80</t>
  </si>
  <si>
    <t>Proponer proyecto de Ley reforma la Ley 80 de 1993</t>
  </si>
  <si>
    <t>M1. 25%
M2. 50%
M2. 75%
M2. 100%</t>
  </si>
  <si>
    <t>(Estado de avance de la reforma de la ley 80 / meta acumulada)</t>
  </si>
  <si>
    <t>(Número acumulado de servidores públicos capacitados/Número total de servidores públicos relacionados con la compra pública)*100%</t>
  </si>
  <si>
    <t>Formar los servidores públicos que participan en los procesos de contratación pública a través de la ANCPCCE</t>
  </si>
  <si>
    <t>Proyecto Estructura Organizacional</t>
  </si>
  <si>
    <t>Cumplimiento proyecto estratégico Estructura Organizacional</t>
  </si>
  <si>
    <t>1-(Valor de compras / presupuesto de compras)*100%</t>
  </si>
  <si>
    <t>XXX%</t>
  </si>
  <si>
    <t>Ahorro en la Compra Pública</t>
  </si>
  <si>
    <t>Programas I+D+I</t>
  </si>
  <si>
    <t>Implementar programas I+D+I en los procesos de la Agencia</t>
  </si>
  <si>
    <t>En este indicador se puede medir algo que garantice la sostenibilidad de la AGENCIA</t>
  </si>
  <si>
    <t>Lograr y mantener un nivel de confianza en la entidad del 90% en los procesos de compra pública</t>
  </si>
  <si>
    <t>NIVEL ESTRATÉGICO</t>
  </si>
  <si>
    <t>CUADRO DE MANDO ESTRATEGICO
2019 - 2022</t>
  </si>
  <si>
    <t>PRODUCTOS</t>
  </si>
  <si>
    <t>FECHAS</t>
  </si>
  <si>
    <t>MÉTRICA</t>
  </si>
  <si>
    <t xml:space="preserve">Actividad </t>
  </si>
  <si>
    <t>Entregable</t>
  </si>
  <si>
    <t>INICIO</t>
  </si>
  <si>
    <t>FIN</t>
  </si>
  <si>
    <t>Formula</t>
  </si>
  <si>
    <t>Meta 1Q</t>
  </si>
  <si>
    <t>Meta 2Q</t>
  </si>
  <si>
    <t>Meta 3Q</t>
  </si>
  <si>
    <t>Meta 4Q</t>
  </si>
  <si>
    <t>Peso</t>
  </si>
  <si>
    <t>PRESUPUESTO</t>
  </si>
  <si>
    <t>ACTIVIDAD / INICIATIVA</t>
  </si>
  <si>
    <t>ID</t>
  </si>
  <si>
    <t xml:space="preserve">Promoción y fomento de la Compra Pública para la Innovación en el país </t>
  </si>
  <si>
    <t>ID Actividad</t>
  </si>
  <si>
    <t>IN1</t>
  </si>
  <si>
    <t>IN2</t>
  </si>
  <si>
    <t>IN3</t>
  </si>
  <si>
    <t>IN5</t>
  </si>
  <si>
    <t>IN6</t>
  </si>
  <si>
    <t>IN7</t>
  </si>
  <si>
    <t>IN9</t>
  </si>
  <si>
    <t>IN10</t>
  </si>
  <si>
    <t>IN11</t>
  </si>
  <si>
    <t>IN12</t>
  </si>
  <si>
    <t>IN13</t>
  </si>
  <si>
    <t>IN14</t>
  </si>
  <si>
    <t>IN16</t>
  </si>
  <si>
    <t>IN17</t>
  </si>
  <si>
    <t>IN18</t>
  </si>
  <si>
    <t>IN19</t>
  </si>
  <si>
    <t>IN20</t>
  </si>
  <si>
    <t>IN21</t>
  </si>
  <si>
    <t>IN24</t>
  </si>
  <si>
    <t>IN25</t>
  </si>
  <si>
    <t>IN26</t>
  </si>
  <si>
    <t>IN27</t>
  </si>
  <si>
    <t>IN28</t>
  </si>
  <si>
    <t>IN29</t>
  </si>
  <si>
    <t>IN30</t>
  </si>
  <si>
    <t>IN31</t>
  </si>
  <si>
    <t>IN32</t>
  </si>
  <si>
    <t>IN33</t>
  </si>
  <si>
    <t>IN34</t>
  </si>
  <si>
    <t>IN35</t>
  </si>
  <si>
    <t>IN36</t>
  </si>
  <si>
    <t>IN37</t>
  </si>
  <si>
    <t>IN38</t>
  </si>
  <si>
    <t>IN39</t>
  </si>
  <si>
    <t>IN40</t>
  </si>
  <si>
    <t>IN41</t>
  </si>
  <si>
    <t>IN42</t>
  </si>
  <si>
    <t>IN43</t>
  </si>
  <si>
    <t>IN44</t>
  </si>
  <si>
    <t>IN45</t>
  </si>
  <si>
    <t>IN47</t>
  </si>
  <si>
    <t>IN48</t>
  </si>
  <si>
    <t>IN49</t>
  </si>
  <si>
    <t>IN50</t>
  </si>
  <si>
    <t>IN51</t>
  </si>
  <si>
    <t>IN53</t>
  </si>
  <si>
    <t>IN54</t>
  </si>
  <si>
    <t>Producir documentos tipo (Actividad GC3)</t>
  </si>
  <si>
    <t>NIVEL OPERATIVO</t>
  </si>
  <si>
    <t>Acompañar la implementación de las Guía de Compras Públicas Sostenibles - Actividad DG4</t>
  </si>
  <si>
    <t>IN55 - DG4</t>
  </si>
  <si>
    <t>IN4 - DG3</t>
  </si>
  <si>
    <t>IN52 - DG1</t>
  </si>
  <si>
    <t>IN8 - SN8</t>
  </si>
  <si>
    <t>Iniciativa IN8 - Actividad SN8</t>
  </si>
  <si>
    <t>Misión</t>
  </si>
  <si>
    <t>Visión</t>
  </si>
  <si>
    <t>Menú</t>
  </si>
  <si>
    <t>Objetivos Estratégicos</t>
  </si>
  <si>
    <t>Mapa Estratégico</t>
  </si>
  <si>
    <t>Cuadro de Mando Estratégico</t>
  </si>
  <si>
    <t>Mega Meta 2022</t>
  </si>
  <si>
    <t>DOFA Institucional</t>
  </si>
  <si>
    <t>IN22 - IDT5 - IDT41</t>
  </si>
  <si>
    <t>IN23 -IDT46</t>
  </si>
  <si>
    <t>IN46 - IN19</t>
  </si>
  <si>
    <t>IN15 - GC2</t>
  </si>
  <si>
    <t>Proyecto Arquitectura Empresarial</t>
  </si>
  <si>
    <t>Cumplimiento proyecto estratégico Arquitectura Empresarial</t>
  </si>
  <si>
    <t>Objetivo Estratégico Institucional</t>
  </si>
  <si>
    <t>Apuesta - Plan Nacional de Desarrollo 2018-2022</t>
  </si>
  <si>
    <t>Dimensión MIPG</t>
  </si>
  <si>
    <t>Políticas de Gestión y Desempeño Institucional</t>
  </si>
  <si>
    <t>Planes Decreto 612/2018</t>
  </si>
  <si>
    <t>RESPONSABLE / EJECUTOR</t>
  </si>
  <si>
    <t>CODIGO</t>
  </si>
  <si>
    <t>CCE-DES-FM-15</t>
  </si>
  <si>
    <t>VERSIÓN</t>
  </si>
  <si>
    <t>FECHA</t>
  </si>
  <si>
    <t>Reportar al Ministerio de Hacienda y Crédito Público los ahorros generados por el uso de la Tienda Virtual del Estado Colombiano en las Entidades Estatales del Presupuesto General de la Nación</t>
  </si>
  <si>
    <t>Cuatro (4) reportes de ahorros PGN consolidados.</t>
  </si>
  <si>
    <t>Subdirector de Estudios de Mercado y Abastecimiento Estratégico</t>
  </si>
  <si>
    <t>Reportes de ahorros PGN consolidados y enviados a MinHacienda</t>
  </si>
  <si>
    <t>Estructurar e implementar el "Programa de Mejoras Fiscales por Gestión de Compras Públicas"</t>
  </si>
  <si>
    <t>N/A</t>
  </si>
  <si>
    <t>Dos (2) informes de revisión de Planes Anuales de Adquisición de Entidades Estatales priorizadas según valor de los mismos.</t>
  </si>
  <si>
    <t>Reportes trimestrales consolidados del Observatorio de Contratación Pública</t>
  </si>
  <si>
    <t>Sistema de alertas entregado y operando</t>
  </si>
  <si>
    <t xml:space="preserve">Depurar Datos del SECOP con Inteligencia Artificial </t>
  </si>
  <si>
    <t xml:space="preserve">Implementar las Fases II y III del Observatorio de Contratación Pública </t>
  </si>
  <si>
    <t>Desarrollar e Implementar del Sistema de Alertas Tempranas de Cumplimiento de Metas</t>
  </si>
  <si>
    <t>Aplicativo de seguimiento y reporte a posibles obras inconclusas según información contenida en el SECOP y compartida con la CGR</t>
  </si>
  <si>
    <t xml:space="preserve">Secretaria General
Contratista SST </t>
  </si>
  <si>
    <t xml:space="preserve">Informes de las mediciones higiénicas ambientales </t>
  </si>
  <si>
    <t>Intervención del riesgo psicosocial</t>
  </si>
  <si>
    <t>No. Actividades realizadas con las poblaciones a intervenir / N° de  actividades programas a las poblaciones a intervenir</t>
  </si>
  <si>
    <t>Secretaria General
Contratista SST</t>
  </si>
  <si>
    <t>Matriz de control administrativo de acuerdo a los parámetros establecidos en el Manual Operativo para la Administración y Control de Bienes de la ANCP</t>
  </si>
  <si>
    <t>Realizar las mediciones higiénicas ambientales de confort térmico, ruido e iluminación a las instalaciones de la entidad</t>
  </si>
  <si>
    <t>Plan de Prevención, Preparación y Respuesta Ante Emergencias actualizado, socializado e implementado</t>
  </si>
  <si>
    <t xml:space="preserve">Construir la estrategia para la prevención e intervención del riesgo psicosocial </t>
  </si>
  <si>
    <t>Realizar el inventario de bienes de control administrativo y consumo controlado</t>
  </si>
  <si>
    <t>Actividades de inventario ejecutadas/ Cronograma de ejecución de inventario programado</t>
  </si>
  <si>
    <t>Secretaria General
Responsable de inventario</t>
  </si>
  <si>
    <t>Cumplimiento Programa de inventarios de bienes de control administrativo y consumo controlado</t>
  </si>
  <si>
    <t>Actualización del Plan de Prevención, Preparación y Respuesta ante Emergencias que incluya personas con discapacidad .</t>
  </si>
  <si>
    <t>Porcentaje de favorabilidad de la encuesta de clima organizacional</t>
  </si>
  <si>
    <t>(Sumatoria de números de respuestas favorables / Numero total de respuestas en la encuesta)</t>
  </si>
  <si>
    <t>Informe de interno avance de cada plan del decreto 612/2018 a cargo de Secretaría General</t>
  </si>
  <si>
    <t xml:space="preserve">Secretaria General
Responsables de ejecución de los planes </t>
  </si>
  <si>
    <t>Realizar la actualización de la medición de clima organizacional involucrando a todos los colaboradores de Colombia Compra Eficiente</t>
  </si>
  <si>
    <t>Plan de Seguridad y Salud en el Trabajo SST</t>
  </si>
  <si>
    <t>Plan de Seguridad y Salud en el Trabajo SST
Plan Estratégico de Talento Humano</t>
  </si>
  <si>
    <t>Plan Estratégico de Talento Humano
Plan de Bienestar e Incentivos
Plan Anual de Vacantes
Plan de previsión de Recursos Humanos
Plan Institucional de Capacitación
Plan de Seguridad y Salud en el Trabajo</t>
  </si>
  <si>
    <t>Realizar y/o actualizar la caracterización de procesos, procedimientos, indicadores y riesgos a cargo de la Secretaría General</t>
  </si>
  <si>
    <t>Procesos y procedimientos aprobados y publicados de Gestión de contratación</t>
  </si>
  <si>
    <t>Procesos y procedimientos aprobados y publicados de Gestión financiera y administrativa</t>
  </si>
  <si>
    <t>Secretaria General
Contratista Asesor Financiero</t>
  </si>
  <si>
    <t>Secretaria General
Contratista Líder de talento humano
Funcionario nómina</t>
  </si>
  <si>
    <t>Diseñar y aprobar el programa de gestión ambiental en ANCP-CCE</t>
  </si>
  <si>
    <t>Programa aprobado</t>
  </si>
  <si>
    <t>Ejecución programa gestión ambiental</t>
  </si>
  <si>
    <t>Ejecución y seguimiento programa gestión ambiental</t>
  </si>
  <si>
    <t>(Actividades del programa ejecutadas / Actividades del programa de la vigencia programadas) *100</t>
  </si>
  <si>
    <t xml:space="preserve">Secretaria General
 Planeación </t>
  </si>
  <si>
    <t xml:space="preserve">Secretaria General Planeación </t>
  </si>
  <si>
    <t>Fortalecer las competencias de los servidores públicos de ANCP-CCE con apoyo de al menos cinco entidades públicas y/o instituciones</t>
  </si>
  <si>
    <t>Redes de apoyo en capacitación</t>
  </si>
  <si>
    <t>Cinco (5) jornadas de capacitación con las redes de apoyo</t>
  </si>
  <si>
    <t>Plan Institucional de Capacitación</t>
  </si>
  <si>
    <t>Secretaria General
Contratista Líder TH</t>
  </si>
  <si>
    <t>Secretaria General
Contratista Líder Talento humano</t>
  </si>
  <si>
    <t>Realizar encuesta de capacitación para conocer las necesidades de los servidores públicos de la entidad.</t>
  </si>
  <si>
    <t>Certificado de registro de las vacantes en la OPEC</t>
  </si>
  <si>
    <t>Vacantes registradas en la OPEC</t>
  </si>
  <si>
    <t>(N° de vacantes registradas en la OPEC / N° total de vacantes de la entidad)</t>
  </si>
  <si>
    <t>Plan Anual de Vacantes</t>
  </si>
  <si>
    <t>Registrar el 100% de los empleos vacantes en la Oferta Pública de Empleos de Carrera OPEC de la CNSC.</t>
  </si>
  <si>
    <t>Solicitar al Ministerio de Hacienda y Crédito Público viabilidad presupuestal para la ampliación de la planta de personal de la ANCP - CCE</t>
  </si>
  <si>
    <t>Oficio remisorio viabilidad presupuestal</t>
  </si>
  <si>
    <t>Secretaria General
Líder Gestión Financiera</t>
  </si>
  <si>
    <t xml:space="preserve">Secretaria General
Líder Talento humano </t>
  </si>
  <si>
    <t>Plan de previsión de recursos humanos</t>
  </si>
  <si>
    <t>Número de capacitaciones logradas/ capacitaciones programadas</t>
  </si>
  <si>
    <t>Desarrollar acciones para que los funcionarios y contratistas realicen la actualización de la información relacionada Declaración de Bienes y Rentas en el aplicativo SIGEP. De acuerdo con la Ley 2013 de 2019.</t>
  </si>
  <si>
    <t>Base de datos con reporte trimestral de SIGEP</t>
  </si>
  <si>
    <t>Crear el área de atención al ciudadano presencial, definiendo los canales, protocolos, procedimientos y/o procesos, para la implementación del punto de atención al ciudadano presencial</t>
  </si>
  <si>
    <t xml:space="preserve">Plan Institucional de Archivos - PINAR </t>
  </si>
  <si>
    <t>SG01</t>
  </si>
  <si>
    <t>SG02</t>
  </si>
  <si>
    <t>SG03</t>
  </si>
  <si>
    <t>SG04</t>
  </si>
  <si>
    <t>SG05</t>
  </si>
  <si>
    <t>SG06</t>
  </si>
  <si>
    <t>SG07</t>
  </si>
  <si>
    <t>SG08</t>
  </si>
  <si>
    <t>SG10</t>
  </si>
  <si>
    <t>SG11</t>
  </si>
  <si>
    <t>SG12</t>
  </si>
  <si>
    <t>SG13</t>
  </si>
  <si>
    <t>SG15</t>
  </si>
  <si>
    <t>SG16</t>
  </si>
  <si>
    <t>SG17</t>
  </si>
  <si>
    <t>Informe con análisis de resultados de la aplicación del algoritmo de depuración de información del SECOP con base en Inteligencia Artificial y algoritmo terminado</t>
  </si>
  <si>
    <t>Seguimiento a proyecto de ley de Obras Inconclusas CGR</t>
  </si>
  <si>
    <t xml:space="preserve">Estructurar e implementar el programa de Abastecimiento Estratégico en Compras Públicas </t>
  </si>
  <si>
    <t xml:space="preserve">Número de reportes de ahorros PGN consolidados y enviados a MinHacienda/ total de reportes proyectados </t>
  </si>
  <si>
    <t xml:space="preserve">Cuatro (4) reportes consolidados de tipo trimestral que incluya las conclusiones de seguimiento y monitoreo del observatorio de contratación pública. </t>
  </si>
  <si>
    <t xml:space="preserve">Subdirector de Estudios de Mercado y Abastecimiento Estratégico </t>
  </si>
  <si>
    <t xml:space="preserve">Seis (6) Estudios Económicos con reporte del Sistema de Compra Pública para la vigencia </t>
  </si>
  <si>
    <t>Realizar análisis económico del Sistema de Compra Pública</t>
  </si>
  <si>
    <t>Estudios Económicos del Sistema de Compra Pública elaborados y socializados</t>
  </si>
  <si>
    <t>Número de Estudios Económicos del Sistema de Compra Pública elaborados y socializados/Total de reportes proyectados para la vigencia</t>
  </si>
  <si>
    <t>Número de reportes trimestrales consolidados del Observatorio de Contratación Pública /Total de reportes proyectados para la vigencia</t>
  </si>
  <si>
    <t>Documento excel con plan de implementación y ejecución de las mejoras funcionales y/o técnicas por cada uno de los releases mayores</t>
  </si>
  <si>
    <t>Cambios al SECOP II en producción</t>
  </si>
  <si>
    <t>Controles de cambios planeados roadmap / controles de cambios implementados roadmap</t>
  </si>
  <si>
    <t>Documento excel con plan de implementación y ejecución de las mejoras funcionales y/o técnicas por cada uno de los releases</t>
  </si>
  <si>
    <t>Cambios al TVEC en producción</t>
  </si>
  <si>
    <t xml:space="preserve">Plan de Aseguramiento de la infraestructura  y hardenización ejecutado en 3 fases  </t>
  </si>
  <si>
    <t>IDT1</t>
  </si>
  <si>
    <t xml:space="preserve">Elaborar el plan de actualización de la plataforma SECOP II, incluyendo actualizaciones naturales de la licencia y mantenimientos evolutivos y correctivos. </t>
  </si>
  <si>
    <t>IDT2</t>
  </si>
  <si>
    <t>Actualizar la plataforma TVEC a la última versión para incluir mejoras a la aplicación (roadmap funcional y/o técnico)</t>
  </si>
  <si>
    <t xml:space="preserve">Plan de mejoramiento y fortalecimiento de la infraestructura tecnológica ejecutado en 4 fases </t>
  </si>
  <si>
    <t>IDT3</t>
  </si>
  <si>
    <t>IDT4</t>
  </si>
  <si>
    <t>IDT5</t>
  </si>
  <si>
    <t xml:space="preserve">Elaborar el plan de continuidad de las plataformas de e-procurement </t>
  </si>
  <si>
    <t xml:space="preserve">Subdirector de IDT
Líder de seguridad de la información </t>
  </si>
  <si>
    <t>IDT6</t>
  </si>
  <si>
    <t>Definir e implementar el modelo de servicio y alinear los procesos de soporte de IDT a las buenas prácticas</t>
  </si>
  <si>
    <t xml:space="preserve">Plan Estratégico de Tecnologías de la Información y las Comunicaciones ­ PETI 
Plan de Tratamiento de Riesgos de Seguridad y Privacidad de la Información </t>
  </si>
  <si>
    <t xml:space="preserve">Plan Estratégico de Tecnologías de la Información y las Comunicaciones ­ PETI
Plan de Tratamiento de Riesgos de Seguridad y Privacidad de la Información </t>
  </si>
  <si>
    <t>Plan Estratégico de Tecnologías de la Información y las Comunicaciones ­ PETI</t>
  </si>
  <si>
    <t xml:space="preserve"> Plan Estratégico de Tecnologías de la Información y las Comunicaciones ­ PETI</t>
  </si>
  <si>
    <t xml:space="preserve">Plan Estratégico de Tecnologías de la Información y las Comunicaciones ­ PETI 
Plan de Tratamiento de Riesgos de Seguridad y Privacidad de la Información 
Plan de Seguridad y Privacidad de la Información </t>
  </si>
  <si>
    <t>Implementar el sistema Relatoría</t>
  </si>
  <si>
    <t>30/06/2020</t>
  </si>
  <si>
    <t xml:space="preserve">Porcentaje de avance del cronograma </t>
  </si>
  <si>
    <t>Actividades finalizadas/Actividades planeadas</t>
  </si>
  <si>
    <t>IDT7</t>
  </si>
  <si>
    <t xml:space="preserve">Plan Estratégico de Tecnologías de la Información y las Comunicaciones ­ PETI 
Plan de Tratamiento de Riesgos de Seguridad y Privacidad de la Información
Plan de Seguridad y Privacidad de la Información </t>
  </si>
  <si>
    <t>Porcentaje de cobertura de las formaciones</t>
  </si>
  <si>
    <t>IDT8</t>
  </si>
  <si>
    <t>IDT9</t>
  </si>
  <si>
    <t>IDT10</t>
  </si>
  <si>
    <t>IDT11</t>
  </si>
  <si>
    <t xml:space="preserve">Promover y apoyar el trámite de nuevos procesos en línea en la plataforma SECOP II. </t>
  </si>
  <si>
    <t>Desarrollar una iteración completa de Arquitectura Empresarial para la Agencia Nacional de Contratación CCE</t>
  </si>
  <si>
    <t>Porcentaje de avance en la ejecución del ejercicio de arquitectura empresarial</t>
  </si>
  <si>
    <t>((Porcentaje ejecutado/Porcentaje planeado)*100)/4</t>
  </si>
  <si>
    <t>IDT12</t>
  </si>
  <si>
    <t>Ejercicio de Arquitectura Empresarial documentado y almacenado en repositorio estructurado para tal fin</t>
  </si>
  <si>
    <t>Porcentaje de ejecución del plan de implementación del protocolo IPV6</t>
  </si>
  <si>
    <t>(Porcentaje ejecutado/Porcentaje planeado)</t>
  </si>
  <si>
    <t>Documento con modelo de seguridad y privacidad de la información</t>
  </si>
  <si>
    <t>IDT13</t>
  </si>
  <si>
    <t>IDT14</t>
  </si>
  <si>
    <t>IDT15</t>
  </si>
  <si>
    <t>IDT16</t>
  </si>
  <si>
    <t>IDT17</t>
  </si>
  <si>
    <t>IDT18</t>
  </si>
  <si>
    <t>SN1</t>
  </si>
  <si>
    <t>Subdirector de Negocios</t>
  </si>
  <si>
    <t>SN2</t>
  </si>
  <si>
    <t>SN3</t>
  </si>
  <si>
    <t>SN4</t>
  </si>
  <si>
    <t xml:space="preserve">10 Informes del estado y evolución de los IAD's disponibles o planeados en la Tienda Virtual. </t>
  </si>
  <si>
    <t>SN5</t>
  </si>
  <si>
    <t xml:space="preserve">SN6 </t>
  </si>
  <si>
    <t>Lista de asistencia y evidencia de las formaciones para Gobernaciones y Alcaldías.</t>
  </si>
  <si>
    <t xml:space="preserve">Porcentaje de cobertura de las formaciones </t>
  </si>
  <si>
    <t>(Entidades Formadas / total de Entidades proyectadas)</t>
  </si>
  <si>
    <t>Subdirector de Negocios 
Subdirector de IDT</t>
  </si>
  <si>
    <t>Formación de Alcaldías de capitales  y Gobernaciones en el uso de la TVEC. (Responsabilidad compartida con IDT)</t>
  </si>
  <si>
    <t>Adelantar mesas de trabajo e implementar canales de comunicación para mejorar la difusión de los IAD's disponibles en la Tienda Virtual</t>
  </si>
  <si>
    <t>SN7</t>
  </si>
  <si>
    <t xml:space="preserve">Diseñar y actualizar guías a disposición de los participes del sistema de compra pública </t>
  </si>
  <si>
    <t>1 Manual para la Operación Secundaria de los Instrumentos de Agregación de Demanda - Versión 3</t>
  </si>
  <si>
    <t>SN8</t>
  </si>
  <si>
    <t>Diseñar  y estructurar documentos que generen buenas prácticas para los Planes de Alimentación Escolar a nivel territorial</t>
  </si>
  <si>
    <t>SN9</t>
  </si>
  <si>
    <t>2 Capacitaciones a entes de control  (Listas de asistencia)</t>
  </si>
  <si>
    <t xml:space="preserve">Realizar capacitaciones a entes de control </t>
  </si>
  <si>
    <t>SN10</t>
  </si>
  <si>
    <t>Diseñar, estructurar y promover el programa de laboratorio de la TVEC (Tienda Virtual Lab)</t>
  </si>
  <si>
    <t>Secretaría General- PPAL
Todos los Gerentes públicos de ANCP-CCE -SEC</t>
  </si>
  <si>
    <t>Ejecución de cronograma de transferencias de acuerdo a las TRD</t>
  </si>
  <si>
    <t>Plan Anticorrupción y Atención al Ciudadano</t>
  </si>
  <si>
    <t>Diseñar y adjudicar Instrumentos de Agregación de Demanda (renovaciones)</t>
  </si>
  <si>
    <t>Diseñar y adjudicar Instrumentos de Agregación de Demanda (nuevos)</t>
  </si>
  <si>
    <t>Incorporar al menos un criterio de sostenibilidad en los IAD´s Instrumentos de Agregación de Demanda para 2020 (nuevos y renovaciones)</t>
  </si>
  <si>
    <t xml:space="preserve">IAD = ∑IAD del periodo a evaluar
</t>
  </si>
  <si>
    <t>Número de Instrumentos de Agregación de Demanda nuevo</t>
  </si>
  <si>
    <t>Número de Instrumentos de Agregación de Demanda renovaciones</t>
  </si>
  <si>
    <t>Elaborar y ejecutar el plan de mejoramiento y fortalecimiento de la infraestructura tecnológica de ANCP - CCE</t>
  </si>
  <si>
    <t>AP= # hitos terminados del proyecto/ # total de hitos del proyecto *100</t>
  </si>
  <si>
    <t xml:space="preserve">Ejecución plan de mejoramiento infraestructura </t>
  </si>
  <si>
    <t xml:space="preserve">Subdirector de IDT 
Líder de Aplicaciones </t>
  </si>
  <si>
    <t xml:space="preserve">Subdirector IDT
Gestor de Aplicaciones
</t>
  </si>
  <si>
    <t>Subdirector de IDT
Contratista de Infraestructura</t>
  </si>
  <si>
    <t>Diseñar y ejecutar el plan de aseguramiento y hardenización de la infraestructura tecnológica de ANCP - CCE</t>
  </si>
  <si>
    <t>Ejecución plan aseguramiento ejecutado</t>
  </si>
  <si>
    <t>Documento del Modelo operativo de la mesa de servicio aprobado por el Subdirector de IDT</t>
  </si>
  <si>
    <t>Subdirector de IDT
Líder de Operaciones</t>
  </si>
  <si>
    <t>Subdirector de IDT
Líder de Desarrollo</t>
  </si>
  <si>
    <t>Capacitar Alcaldías de capitales y Gobernaciones en el uso del SECOP II</t>
  </si>
  <si>
    <t>(Entidades formadas/total entidades a formar para la vigencia)</t>
  </si>
  <si>
    <t>Subdirector de IDT
Líder de Despliegue</t>
  </si>
  <si>
    <t>Procesos publicados en plataforma SECOP II</t>
  </si>
  <si>
    <t>(Formaciones ejecutadas/formaciones programadas)</t>
  </si>
  <si>
    <t>Implementar la política de gobierno Digital en ANCP-CCE</t>
  </si>
  <si>
    <t>Subdirector IDT
Contratista IDT responsable</t>
  </si>
  <si>
    <t>Subdirector de IDT
Contratista IDT responsable</t>
  </si>
  <si>
    <t>Plan de implementación protocolo IPV6 aprobado por el Subdirector IDT 
Seguimiento a la ejecución del plan implementación protocolo IPV6</t>
  </si>
  <si>
    <t>Producir un modelo de seguridad y privacidad de la información usando como marco de referencia- MSPI (ISO 27001)</t>
  </si>
  <si>
    <t>Actualizar el Agente Virtual por código desarrollo interno, en el marco de un proyecto de ciencia, tecnología e innovación.</t>
  </si>
  <si>
    <t xml:space="preserve">Subdirector de IDT
Gestor de Aplicaciones </t>
  </si>
  <si>
    <t xml:space="preserve">Transformar el portal web de la entidad </t>
  </si>
  <si>
    <t>Portal web de la entidad actualizado</t>
  </si>
  <si>
    <t>Porcentaje de avance cronograma de trabajo</t>
  </si>
  <si>
    <t>Actividades ejecutadas/actividades planeadas</t>
  </si>
  <si>
    <t>GC1</t>
  </si>
  <si>
    <t>Subdirector de Gestión Contractual</t>
  </si>
  <si>
    <t>Estructurar Documentos tipo</t>
  </si>
  <si>
    <t>GC2</t>
  </si>
  <si>
    <t>Porcentaje de consultas resueltas en los términos de ley</t>
  </si>
  <si>
    <t>Número de consultas resueltas/ total de consultas que llegan a la Subdirección</t>
  </si>
  <si>
    <t>GC3</t>
  </si>
  <si>
    <t>Evaluar, actualizar y/o expedir guías, manuales y circulares para el Sistema de Compra Pública.</t>
  </si>
  <si>
    <t>GC4</t>
  </si>
  <si>
    <t>N.A.</t>
  </si>
  <si>
    <t>GC5</t>
  </si>
  <si>
    <t>Conceptos jurídicos indizados de 2020 enviados a peticionarios y conceptos jurídicos indizados de septiembre a diciembre de 2019  enviados a peticionarios</t>
  </si>
  <si>
    <t>100% de conceptos de 2020 enviados a peticionarios sin incluir los conceptos  rezagados</t>
  </si>
  <si>
    <t>GC6</t>
  </si>
  <si>
    <t>Actas de mesas de trabajo</t>
  </si>
  <si>
    <t>Documentos tipo estructurados y entregados al DNP</t>
  </si>
  <si>
    <t>Resolver las consultas recibidas por la Subdirección de Gestión Contractual</t>
  </si>
  <si>
    <t xml:space="preserve">(1) un Informe trimestral de consultas recibidas por la Subdirección de Gestión Contractual </t>
  </si>
  <si>
    <t>Indizar sentencias que contengan temas relacionados con el Sistema de Compra Pública</t>
  </si>
  <si>
    <t>70% de sentencias indizadas de 2016</t>
  </si>
  <si>
    <t>Indizar conceptos jurídicos de ANCP-CCE de la Subdirección de Gestión Contractual</t>
  </si>
  <si>
    <t>100% de conceptos de 2020 enviados a peticionarios sin incluir los conceptos  rezagados 
 100%  de conceptos enviados a peticionarios de septiembre a diciembre de 2019</t>
  </si>
  <si>
    <t xml:space="preserve">Efectuar propuesta de proyecto de Ley a la modificación de la Ley 80 de 1993- Estatuto General de Contratación de la Administración Pública </t>
  </si>
  <si>
    <t xml:space="preserve">Actas </t>
  </si>
  <si>
    <t>Actas</t>
  </si>
  <si>
    <t>Sistema de información Relatoría el cual permitirá a la ciudadanía en general realizar búsquedas y descargas de sentencias y conceptos relacionados con la compra pública  en Colombia</t>
  </si>
  <si>
    <t xml:space="preserve">Formular, ejecutar y evaluar el Plan  Anual de Auditoría 2020 </t>
  </si>
  <si>
    <t>Seguimiento a la ejecución del Plan Anual de Auditoría 2020</t>
  </si>
  <si>
    <t>Número  de monitoreos ejecutados /Número de monitoreos programados *100</t>
  </si>
  <si>
    <t>CI01</t>
  </si>
  <si>
    <t>DG01</t>
  </si>
  <si>
    <t>Actualizar la política de riesgos de ANCP-CCE</t>
  </si>
  <si>
    <t>Política de Riesgos actualizada</t>
  </si>
  <si>
    <t>DG02</t>
  </si>
  <si>
    <t>Diseñar e implementar la estrategia de participación ciudadana</t>
  </si>
  <si>
    <t>Estrategia de Participación Ciudadana aprobada
Seguimiento y medición a la estrategia de Participación Ciudadana</t>
  </si>
  <si>
    <t>Seguimiento a la estrategia de participación ciudadana</t>
  </si>
  <si>
    <t>DG03</t>
  </si>
  <si>
    <t>Diseñar y hacer seguimiento a la Estrategia de Rendición de Cuentas</t>
  </si>
  <si>
    <r>
      <t xml:space="preserve">Documentos Relatoría
</t>
    </r>
    <r>
      <rPr>
        <sz val="10"/>
        <color rgb="FFFF0000"/>
        <rFont val="Arial Nova"/>
        <family val="2"/>
      </rPr>
      <t>Lineamientos jurídicos publicados para el uso del SECOP II.</t>
    </r>
  </si>
  <si>
    <r>
      <t xml:space="preserve">30 documentos
</t>
    </r>
    <r>
      <rPr>
        <sz val="10"/>
        <color rgb="FFFF0000"/>
        <rFont val="Arial Nova"/>
        <family val="2"/>
      </rPr>
      <t>Indicadores de gestión</t>
    </r>
  </si>
  <si>
    <r>
      <t xml:space="preserve">Capacitaciones SECOP
</t>
    </r>
    <r>
      <rPr>
        <sz val="10"/>
        <color rgb="FFFF0000"/>
        <rFont val="Arial Nova"/>
        <family val="2"/>
      </rPr>
      <t xml:space="preserve">Capacitaciones para el uso del SECOP II </t>
    </r>
  </si>
  <si>
    <r>
      <t xml:space="preserve">M1. 20%
M2. 40%
M2. 60%
M2. 80%
</t>
    </r>
    <r>
      <rPr>
        <sz val="10"/>
        <color rgb="FFFF0000"/>
        <rFont val="Arial Nova"/>
        <family val="2"/>
      </rPr>
      <t xml:space="preserve">
400 trimestral</t>
    </r>
  </si>
  <si>
    <r>
      <t xml:space="preserve">Lograr un nivel de ahorro en las compras públicas de </t>
    </r>
    <r>
      <rPr>
        <b/>
        <sz val="10"/>
        <color rgb="FFFF0000"/>
        <rFont val="Arial Nova"/>
        <family val="2"/>
      </rPr>
      <t>XXX%</t>
    </r>
    <r>
      <rPr>
        <b/>
        <sz val="10"/>
        <color theme="1"/>
        <rFont val="Arial Nova"/>
        <family val="2"/>
      </rPr>
      <t xml:space="preserve"> </t>
    </r>
    <r>
      <rPr>
        <sz val="10"/>
        <color theme="1"/>
        <rFont val="Arial Nova"/>
        <family val="2"/>
      </rPr>
      <t>en el gasto vs los presupuestos establecidos por la entidades públicas</t>
    </r>
  </si>
  <si>
    <r>
      <t xml:space="preserve">Evaluar, actualizar y/o expedir (3) productos que puede ser </t>
    </r>
    <r>
      <rPr>
        <i/>
        <sz val="10"/>
        <color theme="1"/>
        <rFont val="Arial Nova"/>
        <family val="2"/>
      </rPr>
      <t xml:space="preserve">guías, manuales y/o circulares </t>
    </r>
    <r>
      <rPr>
        <sz val="10"/>
        <color theme="1"/>
        <rFont val="Arial Nova"/>
        <family val="2"/>
      </rPr>
      <t>para el Sistema de Compra Pública.</t>
    </r>
  </si>
  <si>
    <r>
      <t xml:space="preserve">Reporte de las sesiones con el Ministerio TIC para el cumplimiento de la directiva 002 de 2019
</t>
    </r>
    <r>
      <rPr>
        <i/>
        <sz val="10"/>
        <color theme="1"/>
        <rFont val="Arial Nova"/>
        <family val="2"/>
      </rPr>
      <t>Nota: Posterior al cumplimiento de esta actividad se definirá el plan de trabajo a ejecutar</t>
    </r>
  </si>
  <si>
    <r>
      <rPr>
        <sz val="10"/>
        <rFont val="Arial Nova"/>
        <family val="2"/>
      </rPr>
      <t>Subdirector de IDT</t>
    </r>
    <r>
      <rPr>
        <sz val="10"/>
        <color rgb="FFFF0000"/>
        <rFont val="Arial Nova"/>
        <family val="2"/>
      </rPr>
      <t xml:space="preserve">
</t>
    </r>
    <r>
      <rPr>
        <sz val="10"/>
        <color theme="1"/>
        <rFont val="Arial Nova"/>
        <family val="2"/>
      </rPr>
      <t xml:space="preserve"> Líder de seguridad de la información </t>
    </r>
  </si>
  <si>
    <r>
      <rPr>
        <b/>
        <sz val="10"/>
        <color theme="1"/>
        <rFont val="Arial Nova"/>
        <family val="2"/>
      </rPr>
      <t>1.</t>
    </r>
    <r>
      <rPr>
        <sz val="10"/>
        <color theme="1"/>
        <rFont val="Arial Nova"/>
        <family val="2"/>
      </rPr>
      <t xml:space="preserve"> Once (11)  monitoreos mensuales al avance de ejecución del Plan Anual de Auditoría 2020 
</t>
    </r>
    <r>
      <rPr>
        <b/>
        <sz val="10"/>
        <rFont val="Arial Nova"/>
        <family val="2"/>
      </rPr>
      <t xml:space="preserve">2. </t>
    </r>
    <r>
      <rPr>
        <sz val="10"/>
        <color theme="1"/>
        <rFont val="Arial Nova"/>
        <family val="2"/>
      </rPr>
      <t>Un (1)  informe final de ejecución del Plan Anual de Auditoría</t>
    </r>
  </si>
  <si>
    <r>
      <t>Lista de asistencia a Talleres de intervención a las dos (2) poblaciones priorizadas y material socializado.
Informe de resultados de aplicación de la batería de riesgo Psicosocial</t>
    </r>
    <r>
      <rPr>
        <sz val="10"/>
        <color rgb="FFFF0000"/>
        <rFont val="Arial Nova"/>
        <family val="2"/>
      </rPr>
      <t xml:space="preserve"> </t>
    </r>
  </si>
  <si>
    <t>Dirección General
Control Interno</t>
  </si>
  <si>
    <t>Plan Institucional de Archivos - PINAR 
Plan Anual de Adquisiciones</t>
  </si>
  <si>
    <t>EMAE01</t>
  </si>
  <si>
    <t>EMAE02</t>
  </si>
  <si>
    <t>EMAE03</t>
  </si>
  <si>
    <t>EMAE04</t>
  </si>
  <si>
    <t>EMAE05</t>
  </si>
  <si>
    <t>EMAE06</t>
  </si>
  <si>
    <t>EMAE07</t>
  </si>
  <si>
    <t>EMAE08</t>
  </si>
  <si>
    <t>EMAE09</t>
  </si>
  <si>
    <t>EMAE10</t>
  </si>
  <si>
    <t>EMAE11</t>
  </si>
  <si>
    <t>Política de Gobierno Digital</t>
  </si>
  <si>
    <t>Política de Gobierno Digital
Política de Seguridad Digital</t>
  </si>
  <si>
    <t>Política de Seguridad Digital</t>
  </si>
  <si>
    <t>Gestión del Conocimiento</t>
  </si>
  <si>
    <t>Política de Gobierno Digital
Política de Seguridad Digital
Servicio al Ciudadano</t>
  </si>
  <si>
    <t>Transparencia, Acceso a la Información y lucha contra la Corrupción
Gestión Presupuestal y Eficiencia del Gasto Público</t>
  </si>
  <si>
    <t xml:space="preserve">
Gestión Presupuestal y Eficiencia del Gasto Público</t>
  </si>
  <si>
    <t>Gestión Presupuestal y Eficiencia del Gasto Público</t>
  </si>
  <si>
    <t xml:space="preserve">
Gestión Presupuestal y Eficiencia del Gasto Público
Transparencia, Acceso a la Información y lucha contra la Corrupción
</t>
  </si>
  <si>
    <t>Transparencia, Acceso a la Información y lucha contra la Corrupción
Servicio al ciudadano</t>
  </si>
  <si>
    <t>Fortalecimiento Organizacional y Simplificación de Procesos
Gestión del Conocimiento</t>
  </si>
  <si>
    <t>Participación Ciudadana en la Gestión Pública</t>
  </si>
  <si>
    <t>Mejora Normativa</t>
  </si>
  <si>
    <t>Fortalecimiento Organizacional y Simplificación de Procesos</t>
  </si>
  <si>
    <t>Transparencia, Acceso a la Información y lucha contra la Corrupción</t>
  </si>
  <si>
    <t>Gestión Presupuestal y Eficiencia del Gasto Público
Gestión del Conocimiento</t>
  </si>
  <si>
    <t>Gestión Documental</t>
  </si>
  <si>
    <t>Seguimiento y evaluación del desempeño institucional</t>
  </si>
  <si>
    <t>Racionalización de Trámites
Participación Ciudadana en la Gestión Pública
Servicio al ciudadano</t>
  </si>
  <si>
    <t>Planeación Institucional
Control Interno</t>
  </si>
  <si>
    <t>Control Interno
Seguimiento y evaluación del desempeño institucional</t>
  </si>
  <si>
    <t>Gestión Estratégica del Talento Humano</t>
  </si>
  <si>
    <t>Gestión Presupuestal y Eficiencia del Gasto Público
Gestión del Conocimiento</t>
  </si>
  <si>
    <t>Gestión Estratégica del Talento Humano
Seguimiento y Evaluación del Desempeño Institucional</t>
  </si>
  <si>
    <t>Integridad</t>
  </si>
  <si>
    <t>Gestión Estratégica del Talento Humano
Integridad</t>
  </si>
  <si>
    <t>Planeación Institucional</t>
  </si>
  <si>
    <t>Transparencia, Acceso a la Información y lucha contra la Corrupción
Política de Gobierno Digital</t>
  </si>
  <si>
    <t>2 Informes semestrales de avance al cumplimiento de la política de gobierno Digital (Habilitadores: Arquitectura Empresarial, Seguridad y privacidad y servicios ciudadanos digitales)</t>
  </si>
  <si>
    <t>Cumplimiento de la gestión de Defensa Jurídica en ANCP-CCE</t>
  </si>
  <si>
    <t>No. de Procesos Jurídicos atendidos semestralmente /No. de Procesos Jurídicos notificados semestralmente</t>
  </si>
  <si>
    <t xml:space="preserve">Realizar seguimiento a los procesos judiciales en nombre de ANCP-CCE conforme los reportes vigentes en plataforma Ekogui </t>
  </si>
  <si>
    <t>2 Informes de seguimiento semestral a los procesos judiciales vigentes a nombre de ANCP-CCE</t>
  </si>
  <si>
    <t>SG9</t>
  </si>
  <si>
    <t>SG18</t>
  </si>
  <si>
    <t>Defensa Jurídica</t>
  </si>
  <si>
    <t>Secretaria General
Contratista Defensa Jurídica</t>
  </si>
  <si>
    <t>Formular e implementar el plan de mercadeo de la TVEC con el fin de incorporar compras de entidades no obligadas. (Entidades de régimen especial)</t>
  </si>
  <si>
    <t>Documento con el plan de continuidad de la plataformas SECOP aprobado por el Subdirector de IDT</t>
  </si>
  <si>
    <r>
      <t xml:space="preserve">Matriz de sentencias indizadas por cada periodo a reportar
Informe de gestión por cada periodo a reportar
Sentencias indizadas de 2016, 2015, 2014 y últimos cuatro meses de 2019 
</t>
    </r>
    <r>
      <rPr>
        <i/>
        <sz val="10"/>
        <color theme="1"/>
        <rFont val="Arial Nova"/>
        <family val="2"/>
      </rPr>
      <t>Nota: Anterior a la entrega de la herramienta Relatoría está información será suministrada a la Subdirección de IDT</t>
    </r>
  </si>
  <si>
    <r>
      <t xml:space="preserve">Conceptos jurídicos indizados de 2020 enviados a peticionarios
Conceptos jurídicos indizados de septiembre a diciembre de 2019  enviados a peticionarios
</t>
    </r>
    <r>
      <rPr>
        <i/>
        <sz val="10"/>
        <color theme="1"/>
        <rFont val="Arial Nova"/>
        <family val="2"/>
      </rPr>
      <t>Nota: Anterior a la entrega de la herramienta Relatoría está información será suministrada a la Subdirección de IDT</t>
    </r>
  </si>
  <si>
    <t>(Estado de avance del proyecto/meta acumulada en el periodo de medición)*100%</t>
  </si>
  <si>
    <t>Índice de Confianza</t>
  </si>
  <si>
    <t>Establecer acciones para dar cumplimiento a la directiva presidencial 002 de 2019 para la integración con el portal GOV.CO.</t>
  </si>
  <si>
    <t>Secretaria General
Líder Gestión Contratación
Asesor Jurídico</t>
  </si>
  <si>
    <t>Secretaria General
Contratista responsable de la estrategia de atención servicio al ciudadano</t>
  </si>
  <si>
    <t>(Número de programas implementados / Meta acumulada del periodo)*100%</t>
  </si>
  <si>
    <t>Diseñar y promover la sanción de documentos tipo para 4 sectores priorizados por el Gobierno Nacional</t>
  </si>
  <si>
    <t>SN11</t>
  </si>
  <si>
    <t>Diseñar y actualizar guías a disposición de los partícipes del sistema de compra pública.</t>
  </si>
  <si>
    <t>1 guía de buenas prácticas para la contratación de Software</t>
  </si>
  <si>
    <t>Capacitar a entidades, proveedores, entes de control y ciudadanía en general, en el uso del SECOP II.</t>
  </si>
  <si>
    <t>Listas de asistencia (cuando se realicen de manera presencial) y grabaciones de las sesiones virtuales que evidencien el desarrollo para 200 capacitaciones en las diferentes modalidades que ofrece la entidad.</t>
  </si>
  <si>
    <t>Hacer seguimiento a la participación MiPyme en la Tienda Virtual del Estado Colombiano.</t>
  </si>
  <si>
    <t>1 Guía de buenas prácticas para la estructuración del Plan de Alimentación Escolar - PAE-   (Estado de cosas inconstitucionales Guajira - Guía General)</t>
  </si>
  <si>
    <t>Karina Blanco
Asesor Experto con Funciones de Planeación</t>
  </si>
  <si>
    <t>OBSERVACIONES DE CAMBIO</t>
  </si>
  <si>
    <t>REVISADO POR</t>
  </si>
  <si>
    <t>AJUSTADO POR</t>
  </si>
  <si>
    <t>VERSION</t>
  </si>
  <si>
    <t>Carolina Olivera
Contratista Dirección General</t>
  </si>
  <si>
    <t>Aprobación del Plan de Acción 2020 en el marco del Comité Institucional de Gestión y Desempeño.</t>
  </si>
  <si>
    <t>Ajustes al Plan de Acción 2020 en el marco del Comité Institucional de Gestión y Desempeño.</t>
  </si>
  <si>
    <t xml:space="preserve">30% de sentencias indizadas de 2016 </t>
  </si>
  <si>
    <t>Estrategia de servicio al ciudadano aprobada 
Entregables derivados de la ejecución de la estrategia de servicio al ciudadano con corte a 15 de diciembre 2020</t>
  </si>
  <si>
    <r>
      <t xml:space="preserve">Documento que contenga el resultado y análisis del clima organizacional y  realizar la socialización de los resultados: </t>
    </r>
    <r>
      <rPr>
        <i/>
        <sz val="10"/>
        <color theme="1"/>
        <rFont val="Arial Nova"/>
        <family val="2"/>
      </rPr>
      <t>Nota la medición resultado del estudio, debe dar una calificación favorable
mínimo del 75% del total del puntaje equivalente a un 100% de cumplimiento</t>
    </r>
  </si>
  <si>
    <t xml:space="preserve">Documento que describa la actualización del Agente Virtual finalizada
</t>
  </si>
  <si>
    <t xml:space="preserve">Realizar seguimiento a los planes del decreto 612 de 2018 PINAR - PAA </t>
  </si>
  <si>
    <t xml:space="preserve">Realizar seguimiento a los planes del decreto 612 de 2018 a cargo de Talento Humano </t>
  </si>
  <si>
    <t>Fortalecer la estructura organizacional de La Agencia Nacional de Contratación Pública - Colombia Compra Eficiente (ANCPCCE)</t>
  </si>
  <si>
    <t>Actualización, aprobación y publicación del procedimiento liquidación nómina
acorde al desarrollo de esta en el aplicativo Kactus 2Q
Actualización, aprobación y publicación del procedimiento de viáticos al interior y
viáticos al exterior de acuerdo con el Decreto 1013 de 2019 3Q.</t>
  </si>
  <si>
    <t>Listas de asistencia y evidencia de las formaciones para  23 gobernaciones y 24 alcaldías conforme Circular Externa No. 1 del 22 de agosto de 2019</t>
  </si>
  <si>
    <t>DG04</t>
  </si>
  <si>
    <t>Establecer una metodología que permita la administración adecuada del normograma como  una  herramienta que permite a la ANCPCCE delimitar las normas que regulan las actuaciones en desarrollo del objeto misional.</t>
  </si>
  <si>
    <t>Metodología / Procedimiento de la administración del normograma de la entidad</t>
  </si>
  <si>
    <t>Dirección General
Asesor Jurídico</t>
  </si>
  <si>
    <t>CUMPLIMIENTO INDICADOR</t>
  </si>
  <si>
    <t>CUMPLIMIENTO DE PRODUCTO</t>
  </si>
  <si>
    <t>OBSERVACIONES</t>
  </si>
  <si>
    <t>3Q</t>
  </si>
  <si>
    <t>4Q</t>
  </si>
  <si>
    <t>Producto</t>
  </si>
  <si>
    <t>DG05</t>
  </si>
  <si>
    <t>Definir el seguimiento sobre las acciones / responsabilidades de la ANCPCCE sobre el cumplimiento a la Sentencia T-302 de 2017</t>
  </si>
  <si>
    <t>Generar un informe para publicación sobre el estado de avance de las acciones responsabilidad de la ANCPCCE para el cumplimiento del Estado de Cosas Inconstitucionales de la Guajira</t>
  </si>
  <si>
    <t>EMAE12</t>
  </si>
  <si>
    <t>Documento de normalización estadistica para la generación de insumos desde EMAE aprobado por el Subdirector de EMAE</t>
  </si>
  <si>
    <t>Elaborar documento de normalización estadistica para la generación de insumos desde EMAE</t>
  </si>
  <si>
    <t>50% Sentencias indizadas del año 2015</t>
  </si>
  <si>
    <t>Q4 (Octubre 2020): 50% Sentencias indizadas del año 2015
Q4: Indizar último cuatrimestre 2019 y 40% Sentencias indizadas del 2014</t>
  </si>
  <si>
    <t xml:space="preserve">1 Plan de Mercadeo de la TVEC aprobado por el Subdirector de Negocios Q4 </t>
  </si>
  <si>
    <t xml:space="preserve">Revisar el Plan Anual de Adquisiciones 2020 de las Entidades Estatales </t>
  </si>
  <si>
    <t>Carolina Olivera
Analista Dirección General</t>
  </si>
  <si>
    <t>Ajustes al Plan de acción 2020 conforme solicitudes escritas y justificadas por los jefes de Dependencia en ANCP-CCE validadas y aprobadas por el Asesor Experto con funciones de Planeación.</t>
  </si>
  <si>
    <t>1Q</t>
  </si>
  <si>
    <t>2Q</t>
  </si>
  <si>
    <t xml:space="preserve">La política de Riesgos y manual metodológico del SAR fue aprobado en el marco del CICCI de fecha 15 de abril de 2020 y está publicado en los siguientes link
https://www.colombiacompra.gov.co/transparencia/manuales
https://www.colombiacompra.gov.co/transparencia/contratacion/anticorrupcion </t>
  </si>
  <si>
    <t xml:space="preserve">El 28/04/2020, se entrega documento; Manual de Seguimiento a Obras Civiles el cual se encuentra en la carpeta Teams Reporte Planeación EMAE, Carpeta 2020 subcarpeta RAE Junio, Plan de Acción 2Q, EMAE02. https://app.powerbi.com/view?r=eyJrIjoiOTZiNDdmODgtNDhjMy00YzIzLWJlMzktZWVlMDY4OWRiZGEzIiwidCI6IjdiMDkwNDFlLTI0NTEtNDlkMC04Y2IxLTc5ZDVlM2Q4YzFiZSIsImMiOjR9 </t>
  </si>
  <si>
    <t>Actividad cumplida</t>
  </si>
  <si>
    <t>Esta actividad finalizó el 30 de septiembre, como evidencia para el cierre se entrega la siguiente información:
Cronograma actualizado con corte al  30 de septiembre y ejecutado al 100%, Acta de cierre del proyecto de Hardenización
https://teams.microsoft.com/_#/files/General?threadId=19%3A1f4870bcb5f94c479b3d11112ecc905d%40thread.skype&amp;ctx=channel&amp;context=IDT%25204%2520Plan%2520de%2520Aseguramiento%2520de%2520la%2520infraestructura%2520%2520y%2520hardenizaci%25C3%25B3n%2520ejecutado%2520en%25203%2520fases&amp;rootfolder=%252Fsites%252FReportePlaneacinSubdireccinIDT%252FDocumentos%2520compartidos%252FGeneral%252F2020%252FSeptiembre%252FEvidencias%2520Plan%2520de%2520Acci%25C3%25B3n%252FIDT%25204%2520Plan%2520de%2520Aseguramiento%2520de%2520la%2520infraestructura%2520%2520y%2520hardenizaci%25C3%25B3n%2520ejecutado%2520en%25203%2520fases</t>
  </si>
  <si>
    <t>Actividad culminada</t>
  </si>
  <si>
    <t xml:space="preserve">Esta actividad finalizó el 30 de junio, como evidencia para el cierre se entrega la siguiente información:
Cronograma actualizado con corte al  30 de junio y ejecutado al 100%
Acta de cierre del proyecto de relatoría
https://teams.microsoft.com/_#/files/General?threadId=19%3A1f4870bcb5f94c479b3d11112ecc905d%40thread.skype&amp;ctx=channel&amp;context=IDT7%2520Sistema%2520de%2520Relatoria&amp;rootfolder=%252Fsites%252FReportePlaneacinSubdireccinIDT%252FDocumentos%2520compartidos%252FGeneral%252F2020%252FJunio%252FEvidencias%2520Plan%2520de%2520acci%25C3%25B3n%252FIDT7%2520Sistema%2520de%2520Relatoria
Link de ingreso al sistema de información Relatoría
http://relatoria.colombiacompra.gov.co/ </t>
  </si>
  <si>
    <t>Actividad finalizada el 30 de junio
El equipo de formación del SECOP impartió capacitaciones en el programa formación de formadores entre el 1 de abril y el 30 de junio a 6 entidades territoriales con 85 funcionarios capacitados. Lo anterior para un total y cumplimiento de la meta de 56 entidades territoriales capacitadas (28 Gobernaciones y 28 Alcaldías Capitales) para un total de 744 funcionarios capacitados.
Se anexa archivo de seguimiento y soportes: https://teams.microsoft.com/_#/files/General?threadId=19%3Ae9213ffb429f4783ba0a69db83fc5773%40thread.skype&amp;ctx=channel&amp;context=SFFormacionFormadores&amp;rootfolder=%252Fsites%252FFormacin%252FDocumentos%2520compartidos%252FGeneral%252FNubeFormaci%25C3%25B3n%252FSFFormacionFormadores</t>
  </si>
  <si>
    <t xml:space="preserve">Esta actividad finalizó el 30 de septiembre, como evidencia para el cierre se entrega la siguiente información:
Cronograma actualizado con corte al  30 de septiembre y ejecutado al 100%, Acta de cierre del proyecto de Trasformación del Portal Web
https://teams.microsoft.com/_#/files/General?threadId=19%3A1f4870bcb5f94c479b3d11112ecc905d%40thread.skype&amp;ctx=channel&amp;context=IDT%252012%2520Portal%2520Web%2520de%2520la%2520Entidad%2520Actualizado&amp;rootfolder=%252Fsites%252FReportePlaneacinSubdireccinIDT%252FDocumentos%2520compartidos%252FGeneral%252F2020%252FSeptiembre%252FEvidencias%2520Plan%2520de%2520Acci%25C3%25B3n%252FIDT%252012%2520Portal%2520Web%2520de%2520la%2520Entidad%2520Actualizado
</t>
  </si>
  <si>
    <t>Actividad culminada en junio/2020</t>
  </si>
  <si>
    <t>Actividad cumplida 30 de junio/2020</t>
  </si>
  <si>
    <t>Actividad culminada primer Q</t>
  </si>
  <si>
    <t>El cumplimiento del 100% de la actividad, se compone de la  actualizacion y publicacion de los  procedimientos: 
Procedimiento liquidación de nómina, CCE-GTH-PR-04
Procedimiento de gestion de viaticos, CCE-GTH-PR-05
Procedimiento de gastos de viaticos y gastos de viaje al exterior CCE-GTH-PR-06
https://www.colombiacompra.gov.co/content/gestion-de-talento-humano</t>
  </si>
  <si>
    <r>
      <t xml:space="preserve">100% de conceptos de 2020 enviados a peticionarios sin incluir los conceptos  rezagados 
</t>
    </r>
    <r>
      <rPr>
        <sz val="9"/>
        <rFont val="Arial"/>
        <family val="2"/>
      </rPr>
      <t xml:space="preserve"> 100%  de conceptos enviados a peticionarios de septiembre a diciembre de 2019</t>
    </r>
  </si>
  <si>
    <t>Ajustes al Plan de acción 2020 conforme solicitudes escritas y justificadas por los jefes de Dependencia en ANCP-CCE validadas y aprobadas por el Asesor Experto con funciones de Planeación y/o Comité Directivo.</t>
  </si>
  <si>
    <r>
      <rPr>
        <b/>
        <sz val="10"/>
        <rFont val="Arial Nova"/>
        <family val="2"/>
      </rPr>
      <t>2Q</t>
    </r>
    <r>
      <rPr>
        <sz val="10"/>
        <rFont val="Arial Nova"/>
        <family val="2"/>
      </rPr>
      <t xml:space="preserve"> Estrategia de Rendición de Cuentas aprobada mes de mayo
</t>
    </r>
    <r>
      <rPr>
        <b/>
        <sz val="10"/>
        <rFont val="Arial Nova"/>
        <family val="2"/>
      </rPr>
      <t>3Q</t>
    </r>
    <r>
      <rPr>
        <sz val="10"/>
        <rFont val="Arial Nova"/>
        <family val="2"/>
      </rPr>
      <t xml:space="preserve"> N/A
</t>
    </r>
    <r>
      <rPr>
        <b/>
        <sz val="10"/>
        <rFont val="Arial Nova"/>
        <family val="2"/>
      </rPr>
      <t>4Q-</t>
    </r>
    <r>
      <rPr>
        <sz val="10"/>
        <rFont val="Arial Nova"/>
        <family val="2"/>
      </rPr>
      <t xml:space="preserve"> 1 Matriz de seguimiento y medición a la estrategia de Rendición de Cuentas vigencia 2020 con los resultados de la vigencia 2020</t>
    </r>
  </si>
  <si>
    <t>Lista de asistencia o grabaciones de las sesiones desarrolladas, términos y condiciones de la formación, formato registro y control, certificados y documento de formalización del programa que implemente el SENA.</t>
  </si>
  <si>
    <t>Realizar transferencia de conocimiento sobre el uso del SECOP II a los instructores que designe el SENA.</t>
  </si>
  <si>
    <t>Lograr la meta de $40 billones de pesos ejecutados en SECOP II.</t>
  </si>
  <si>
    <t>Valor transado en SECOP II</t>
  </si>
  <si>
    <t>Porcentaje de avance en la ejecución de la implementación de la Política de Gobierno Digital</t>
  </si>
  <si>
    <t>Implementar el protocolo IPV6 en los Sistemas de Información de la ANCP-CCE</t>
  </si>
  <si>
    <t>8 IAD's  correspondiente a renovaciones, diseñados y adjudicados.
Meta anual de ocho (8)</t>
  </si>
  <si>
    <t>10 IAD's nuevos , diseñados y adjudicados.
Meta anual de diez.</t>
  </si>
  <si>
    <t xml:space="preserve">9 IAD estructurados, adjudicados en 2020 con al menos un criterio de sostenibilidad. </t>
  </si>
  <si>
    <t xml:space="preserve">Programa aprobado el Subdirector de Negocios </t>
  </si>
  <si>
    <t>Oficio remisorio a cada gerente público notificando las fechas establecidas para las transferencias documentales
Seguimiento al cronograma de TRD de la ANCP-CCE</t>
  </si>
  <si>
    <t>Programar transferencias primarias documentales conforme las TRD al archivo central ANCP-CCE de la vigencia fiscal 2019. 
Esta actividad está bajo la responsabilidad del Líder de cada dependencia.</t>
  </si>
  <si>
    <t>Número de Transferencias ejecutadas/ Total de transferencias programadas vigencia 2019</t>
  </si>
  <si>
    <t>Desarrollo de la encuesta de necesidad de capacitación con corte de cumplimiento a 30/11/2020
Documento de análisis de resultados de necesidades identificadas para el 2021 --30/12/2020</t>
  </si>
  <si>
    <t>Una (1) capacitación en Abastecimiento Estratégico a Entidades para el 3Q. 
Modelo de Abastecimiento Estratégico Aprobado 4Q.
Una (1) Herramienta de visualización para Análisis de Oferta. Para el 4Q. 
Una (1) Herramienta de visualización para Análisis de Demanda. Para el 4Q.</t>
  </si>
  <si>
    <t>Dos (2) informes sobre el estado, evolución y clasificación (Micro, Pequeña y Mediana Empresa) de participación y adjudicación de órdenes de compra en la Tienda Virtual del Estado Colombiano, como se describe a continuación: 
Un (1) informe presentado dentro del primer semestre 2020 y un segundo (2) informe presentado dentro del segundo semestre 2020.</t>
  </si>
  <si>
    <t>Estructurar iniciativas de innovación en pro del desarrollo institucional y/o la contratación y compra pública.</t>
  </si>
  <si>
    <t>Dos (2) iniciativas de innovación con al menos uno de los siguientes soportes: (i) identificación de necesidades insatisfechas; (ii) factibilidad de inicio de un proceso de Compra Pública para la Innovación; (iii) Estudio de Mercado; (iv) Convocatoria de Ideas; o (v) Reporte de proveedores Seleccionados.</t>
  </si>
  <si>
    <t>Dos (2) Fichas Técnicas de Herramientas de Gestión Fiscal y Compras Públicas.</t>
  </si>
  <si>
    <t xml:space="preserve">Se realizaron todos los mantenimientos evolutivos programados para el año, se remite al repositorio con el plan de implementación y ejecución de mejoras con corte a 30 diciembre.Ver Plan de trabajo ejecutado al 100%:
https://cceficiente.sharepoint.com/cce/Documentos%20compartidos/Forms/AllItems.aspx?originalPath=aHR0cHM6Ly9jY2VmaWNpZW50ZS5zaGFyZXBvaW50LmNvbS86ZjovZy9jY2UvRWpudTlxWDM2cE5Jbi05Z2ZrWG1vMjhCN0xBYk10dmdmbUN3T0FXRzJ1bjRXUT9ydGltZT1ZQXQ4bHdtVzJFZw&amp;viewid=2137f15e%2D5c4e%2D4302%2Dadb7%2D8f53941bacf7&amp;id=%2Fcce%2FDocumentos%20compartidos%2FSIDT%2F02%2EGESTI%C3%93N%20DE%20APLICACIONES%2F2020%2F17%2E15%20SECOP%20II%2Dcontrato%20CCE%2D972%2D4H%2D2019%2F01%2E%20PLANEACI%C3%93N%2F02%2E%20Releases%20y%20roadmap%20t%C3%A9cnico 
</t>
  </si>
  <si>
    <t>Actividad finalizada, como evidencia se entrega la siguiente información:
Cronograma ejecutado al 100%  y acta de cierre del Proyecto Plan de mejoramiento y fortalecimiento de la infraestructura tecnológica
https://teams.microsoft.com/_#/files/General?threadId=19%3A1f4870bcb5f94c479b3d11112ecc905d%40thread.skype&amp;ctx=channel&amp;context=IDT3Plan%2520de%2520mejoramiento%2520y%2520fortalecimiento%2520de%2520la%2520infraestructura%2520tecnol%25C3%25B3gica&amp;rootfolder=%252Fsites%252FReportePlaneacinSubdireccinIDT%252FDocumentos%2520compartidos%252FGeneral%252F2020%252FDiciembre%252FPlan%2520de%2520Acci%25C3%25B3n%252FIDT3Plan%2520de%2520mejoramiento%2520y%2520fortalecimiento%2520de%2520la%2520infraestructura%2520tecnol%25C3%25B3gica</t>
  </si>
  <si>
    <t>Actividad Finalizada el 30 de septiembre.  Adicionalmente el documento fue aprobado en el Comité Institucional de Gestión y Desempeño el 22 de diciembre de 2020.</t>
  </si>
  <si>
    <t>Actividad cumplida. Se incluye para este reporte el documento Modelo operativo de la mesa de servicio actualizado con ajustes solicitados por Secretaría General. Adicionalmente el documento fue presentado en el  Comité Institucional de Gestión y Desempeño el 22 de diciembre de 2020.</t>
  </si>
  <si>
    <t>Desde el equipo de formación se realizó la transferencia de conocimiento a los instructores del SENA de manera virtual, teniendo en cuenta el Estado de Emergencia, Económica, Social y Ecológica declarado por el Gobierno Nacional; lo anterior se ejecutó con relación al curso generado en conjunto con el SENA, el cual se denominó “Programa de Formación Complementaria – Uso del Aplicativo SECOP II en la Contratación Estatal”  razón por la cual no fue posible realizar el curso presencial
En ese sentido el curso de transferencia de conocimiento ya fue conseguida de forma satisfactoria.
Soportes de Transferencia de Conocimiento al SENA: https://teams.microsoft.com/_#/files/General?threadId=19%3A1f4870bcb5f94c479b3d11112ecc905d%40thread.skype&amp;ctx=channel&amp;context=IDT9%2520Desarrollo%2520tecnol%25C3%25B3gico%2520de%2520un%2520%2520curso%2520presencial%2520y%2520virtual%2520con%2520el%2520SENA&amp;rootfolder=%252Fsites%252FReportePlaneacinSubdireccinIDT%252FDocumentos%2520compartidos%252FGeneral%252F2020%252FSeptiembre%252FEvidencias%2520Plan%2520de%2520Acci%25C3%25B3n%252FIDT9%2520Desarrollo%2520tecnol%25C3%25B3gico%2520de%2520un%2520%2520curso%2520presencial%2520y%2520virtual%2520con%2520el%2520SENA
Es importante aclarar que la meta se cumplió de manera satisfactoria en el trimestre pasado; conforme solicitud de ajuste que se realizó el 19 de octubre de 2020 desde el Equipo de Formación, sin embargo, estaba pendiente adjuntar la evidencia correspondiente al documento de formalización del programa generado por parte del SENA y las actas de las reuniones adelantadas para tal formalización. En el siguiente enlace se encuentra relacionada la evidencia:
https://teams.microsoft.com/_#/files/General?threadId=19%3A1f4870bcb5f94c479b3d11112ecc905d%40thread.skype&amp;ctx=channel&amp;context=IDT9%2520Realizar%2520transferencia%2520de%2520conocimiento%2520sobre%2520el%2520uso%2520del%2520SECOP%2520II%2520a%2520los%2520instructores%2520que%2520designe%2520el%2520SENA&amp;rootfolder=%252Fsites%252FReportePlaneacinSubdireccinIDT%252FDocumentos%2520compartidos%252FGeneral%252F2020%252FDiciembre%252FPlan%2520de%2520Acci%25C3%25B3n%252FIDT9%2520Realizar%2520transferencia%2520de%2520conocimiento%2520sobre%2520el%2520uso%2520del%2520SECOP%2520II%2520a%2520los%2520instructores%2520que%2520designe%2520el%2520SENA</t>
  </si>
  <si>
    <t>Se entrega el segundo informe  de avance de implementación y sus respectivas evidencias por cada uno de los componentes (Seguridad, Arquitectura y Servicios  Ciudadanos digitales (Interoperabilidad)) que se puede consultar en la carpeta del proyecto en la fase de Ejecución. Ver informe en el siguiente enlace:
https://teams.microsoft.com/_#/files/General?threadId=19%3A1f4870bcb5f94c479b3d11112ecc905d%40thread.skype&amp;ctx=channel&amp;context=IDT14%2520Gobierno%2520Digital&amp;rootfolder=%252Fsites%252FReportePlaneacinSubdireccinIDT%252FDocumentos%2520compartidos%252FGeneral%252F2020%252FDiciembre%252FPlan%2520de%2520Acci%25C3%25B3n%252FIDT14%2520Gobierno%2520Digital</t>
  </si>
  <si>
    <t>Actividad finalizada, como evidencia se entrega la siguiente información:
Cronograma ejecutado al 100%  y acta de cierre del Proyecto Implementación IPv6
https://teams.microsoft.com/_#/files/General?threadId=19%3A1f4870bcb5f94c479b3d11112ecc905d%40thread.skype&amp;ctx=channel&amp;context=IDT15%2520Implementaci%25C3%25B3n%2520IPv6&amp;rootfolder=%252Fsites%252FReportePlaneacinSubdireccinIDT%252FDocumentos%2520compartidos%252FGeneral%252F2020%252FDiciembre%252FPlan%2520de%2520Acci%25C3%25B3n%252FIDT15%2520Implementaci%25C3%25B3n%2520IPv6</t>
  </si>
  <si>
    <t>Actividad finalizada, como evidencia se entrega la siguiente información:
Cronograma ejecutado al 100%  y acta de cierre del Proyecto MSPI.
https://teams.microsoft.com/_#/files/General?threadId=19%3A1f4870bcb5f94c479b3d11112ecc905d%40thread.skype&amp;ctx=channel&amp;context=IDT17%2520MSPI&amp;rootfolder=%252Fsites%252FReportePlaneacinSubdireccinIDT%252FDocumentos%2520compartidos%252FGeneral%252F2020%252FDiciembre%252FPlan%2520de%2520Acci%25C3%25B3n%252FIDT17%2520MSPI
Adicionalmente se informa  que los documentos correspondientes a la Fase de Planificación del Modelo de Seguridad y Privacidad de la Información - MSPI fueron aprobados en el Comité Institucional de Gestión y Desempeño del 22 de diciembre del 2020.</t>
  </si>
  <si>
    <t>El cumplimiento del 100% de la actividad, se compone de la  actualización y publicación de los procesos y procedimientos https://www.colombiacompra.gov.co/content/gestion-administrativa-y-financiera 
1. Proceso Gestion administrativa,  CCE-GAM-CP-01
Procedimiento Gestion de bienes y servicios CCE-GAM-PR-03
2. Proceso Gestion financiera,  CCE-GFI-CP-01 
Procedimiento gestion documental, CCE-GFI-PR-01
Procedimiento gestion contable, CCE-GFI-PR-02
Procedimiento de gestion de pagaduria, CCE-GFI-PR-03
Procedimiento de gestion tramite de cuentas para pago, CCE-GFI-PR-04
Procedimiento de diseño, ejecucion y seguimiento al plan anual de adquisiciones, CCE-GFI-PR-05
3. Proceso gestión documental CCE-GDO-PC-01
Procedimiento de actualización de instrumentos archivisticos TRD -  CCE-GDO-PR-01
Procedimiento de recepción, radicación y distribución de documentos  CCE-GDO-PR-02
Procedimiento de los archivos de gestión CCE-GDO-PR-03
Procedimiento de transferencias documentales y administración del archivo central CCE-GDO-PR-04
Procedimiento de orientar y facilitar la consulta de documentos CCE-GDO-PR-05
Procedimiento de entrega de archivos y firma de paz y salvo CCE-GDO-PR-06</t>
  </si>
  <si>
    <t>Para el periodo reportado se cumplió con las actividades establecidas en el plan de gestión ambiental, ejecutando las tres actividades programadas para el 4Q.. Ver carpeta teams diciembre.
-Durante el periodo reportado, se realiza la entrega de los residuos peligrosos RAES con OCADE, gestor autorizado por la Secretaria Distrital de Ambiente. 
-Se actualiza la bitácora ambiental de residuos de la ANCP-CCE actualizando la entrega de los residuos. 
- Matriz legal ambiental
- Informe plan ambiental
- Cronograma 2020 con ejecución al 100%</t>
  </si>
  <si>
    <r>
      <t xml:space="preserve">De acuerdo con los compromisos adquiridos en el comité directivo del 17 de noviembre del 2020 se acordó que el 15 de diciembre de 2020 como fecha máxima, las diferentes dependencias de la ANCP-CCE debían realizar la entrega formal de los documentos institucionales generados en la vigencia fiscal del 2019 al Archivo Central de la Agencia, cumpliendo así con el cronograma anual de transferencias documentales de la Secretaría General.
1. El 01 de diciembre la Secretaria General envió el comunicado a los directivos con el asunto Cierre Transferencias Documentales 2020.
2. En referencia al cumplimiento del cronograma de transferencias 2019, las cuales son responsabilidad de cada oficina productora (liderado por los jefes de dependencia) a corte del 21 de diciembre 2020 finaliza así: 
Dirección General  del 100%
Secretaría General  del 100%
Subdirección Contractual del 100%
Subdirección de IDT del 100%
Subdirección de Negocios avance del 50% 
Es decir el avance del cronograma de transferencias 2019 es de 90%. El compromiso  la Secretaria General fué suministrar todos los recursos necesarios a todas las dependencias de ANCP-CCE para que cumplieran con la actividad de transferencias documentales 2019 al 100% por tanto la calificación para esta actividad es del 100% independiente del resultado de transferencias hecha por cada dependencia.
La secretaría general realizó el 100% de las transferencias de los procesos a su cargo- talento humano, servicio al ciudadano, gestión jurídica, gestión contractual, administrativa, financiera. 
Se adjunta cronograma de seguimiento y comunicado a los directivos de las transferencias documentales. </t>
    </r>
    <r>
      <rPr>
        <sz val="9"/>
        <color theme="3" tint="-0.249977111117893"/>
        <rFont val="Arial"/>
        <family val="2"/>
      </rPr>
      <t>Ver carpeta RAE Diciembre/ Reporte 4Q.</t>
    </r>
  </si>
  <si>
    <t>Se realiza la socialización del PPPRAE con los colaboradores y se desarrolla el simulacro de autoprotección el 22 de octubre 2020 en las instalaciones de la ANCP-CCE. Se adjunta certificado y fotos.
Se realiza campaña de Entérate con comunicaciones:
Simulacro: 19/10/2020
Simulacro de autoprotección: 20/10/2020
Emergencias: 21/10/2020
Identifica tu punto seguro: 22/10/2020 
Se desarrolla la capacitación con los colaboradores sobre identificación de puntos seguros y evaluación de emergencias el día 19/10/2020 por profesional Bombero de la ARL Colmena. Se adjunta lista de asistencia 
Ver carpeta RAE Diciembre/ Reporte 4Q.</t>
  </si>
  <si>
    <t>En Q1 se realiza de acuerdo a la programación de intervención, los dos talleres de prevención e  intervención con las dos áreas focales de la Subdirección de negocios y la Subdirección de Información y Desarrollo Tecnológico.
En Q4 se realizan las siguientes actividades-
Se desarrolla en octubre el taller focalizado con el equipo de trabajo de la Subdirección de IDT el día 29/10/2020. Se adjunta lista de validación de asistentes.
Se desarrolla en Noviembre el taller focalizado con el equipo de trabajo de la Subdirección de IDT el día 05/11/2020. Se adjunta lista de validación de asistentes.
Se realiza el taller de conciencia para un futuro retador y valores con énfasis en habilidades de liderazgo dirigido a los lideres de dependencia, fecha de realización 04/12/2020 por la Dra. Martha Arango. Se adjunta lista asistencia.
Se realiza el proceso CCE-258-5-2020 “Contratar los servicios profesionales para la realización del diagnóstico, identificación, evaluación y propuesta de intervención de factores de riesgo psicosocial en los servidores públicos de Colombia Compra Eficiente vigencia 2020, en cumplimiento a la Resolución 2646 de 2008 del Ministerio de la Protección Social”. Iniciando su ejecución de las pruebas de medición con las dependencias desde el 09/12/2020. 
Se desarrolla la medición de riesgo psicosocial por dependencias de manera virtual siendo entregado el informe el 22 de Diciembre el informe de resultados al comité de Convivencia laboral y grupo de Talento humano. 
Se adjunta informe de resultados. 
Ver carpeta RAE Diciembre/ Reporte 4Q.</t>
  </si>
  <si>
    <t>Se elabora el Informe de seguimiento semestral a los procesos judiciales vigentes a nombre de ANCP-CCE.Se adjunta la evidencia del documento.
Indicador Cumplimiento de la gestión de Defensa Jurídica en ANCP-CCE del II semestre es del 100%.
Ver carpeta RAE Diciembre/ Reporte 4Q.</t>
  </si>
  <si>
    <t>Del 26 al 28 de octubre de 2020 se realizó la medición de clima organizacional con el proveedor Gestionamos Consultores a los colaboradores de la ANCP-CCE.
Se entregaron los resultados de la encuesta de clima organizacional al Comité Directivos y a cada de las dependencias de la ANCP-CCE.
Obteniendo un resultado general de la ANCP-CCE de 83%, superando la meta establecida en el plan de acción. Se adjunta informe de resultados. 
Ver carpeta RAE Diciembre/ Reporte 4Q.</t>
  </si>
  <si>
    <t>Se elabora el informe interno cuantitativo de los planes de Talento Humano: Plan SST, Pla institucional de capacitación, Plan de bienestar e incentivos, plan anual de vacantes, plan estratégico TH, Plan de Previsión de Recursos Humanos. Se adjunta informe Ver carpeta RAE Diciembre/ Reporte 4Q.</t>
  </si>
  <si>
    <t>A la fecha se han adelantado las siguientes capacitaciones en alianza con otras entidades:
En noviembre se ejecutó la siguiente capacitación : Ley 1581 de 2011 Ley de Datos Personales, organizado por la Procuraduría General de la Nación y el Instituto de Estudios del Ministerio de Público. Se adjunta certificado e invitación. Formulario de registro - Cursos Virtuales PGN (google.com)
El 02 de diciembre se desarrolla la capacitación “Importancia de la Gestión Documental en las Entidades Públicas” – Dirigida pro el Dr. Wilson Ramiro Sanchez del Archivo General de la Nación. https://web.microsoftstream.com/video/2a5f3949-a019-40ad-9a7e-72b21ae591cf 
Durante el periodo reportado se ejecutaron las dos (2) capacitaciones de redes de apoyo frente a lo programado, dejando así un cumplimiento del 100%
Ver carpeta RAE Diciembre/ Reporte 4Q.</t>
  </si>
  <si>
    <t>Para el mes de noviembre mediante correo electrónico se solicitaron las necesidades a los Subdirectores y Asesores de la Dirección General mediante el formulario necesidades de capacitación 2021 enviado: https://forms.office.com/Pages/ResponsePage.aspx?id=HgQJe1Ek0EmMsXnV49jBvqhPQTPOfllAp0Dzy-YGpgdUMDMwTFpVN080ODlOVFIwR1YyVlkwSjBPVy4u con fecha limite de entrega el 11 de diciembre de 2020, condicha información recolectada se consolidó y se construyó el informe de necesidades de capacitación 2021 de la ANCP-CCE. Se adjunta informe. Ver carpeta RAE Diciembre/ Reporte 4Q.</t>
  </si>
  <si>
    <t>Para el periodo de diciembre se realiza la actualización de todos los contratistas y directivos ingresados en dicho periodo. Siendo validado en el siguiente link https://www.funcionpublica.gov.co/ley-transparencia-web/  y documentos Excel con la información.
Para funcionarios se adjunta el reporte de Excel de declaración de bienes y rentas, y actualización hoja de vida SIGEP</t>
  </si>
  <si>
    <t>Se elabora y aprueba el Informe interno cuantitativo del Plan Institucional de Archivos-PINAR  de la ANCP-CCE vigencia 2020 
Decreto 612 de 2018 y el informe cuantitativo del PAA a corte del diciembre 2020, se adjunta el documentos informes de evidencia.</t>
  </si>
  <si>
    <t>Se realizó el 01 de julio 2020 las mediciones higiénicas ambientales en las instalaciones de la ANCP-CCE, siendo socializadas y entregadas al responsable SG-SST y COPASST en la sesión 08 de 2020 dejando soporte el acta del 22 de julio 2020. 
Se adjunta los Informes de mediciones higienicas ambientales de ruido, iluminacion y confort termico.
Ver carpeta RAE Septiembre/ Reporte 4Q.</t>
  </si>
  <si>
    <t>Actividad cumplida. Se adjunta la matriz de control administrativo de acuerdo con el Manual Operativo para la Administración y control de Bienes de la ANCP-CCE.
NOTA: Es de aclarar que la ANCP-CCE se encuentra en una fase de reestructuración por la nueva planta de personal y el recibo del nuevo piso 33, lo cual ha generado movimientos de elementos a los diferentes pisos, adicionalmente que los colaboradores se encuentran en trabajo en casa por la coyuntura de la pandemia.
Ver carpeta RAE Septiembre/ Reporte 4Q.</t>
  </si>
  <si>
    <t>El 22/04/2020 se entrega documento; MiPymes en TVEC, el cual se encuentra en la carpeta Teams Reporte Planeación EMAE, Carpeta 2020 subcarpeta RAE Junio, Plan de Acción 2Q, EMAE04. 
https://teams.microsoft.com/_#/files/General?threadId=19%3A4934c1322775446782ea3bba891fadab%40thread.tacv2&amp;ctx=channel&amp;context=02.EMAE04&amp;rootfolder=%252Fsites%252FReportePlaneacinEMAE%252FDocumentos%2520compartidos%252FGeneral%252F2020%252F006.RAE%2520JUNIO%252FPLAN%2520DE%2520ACCI%25C3%2593N%25202Q%252F02.EMAE04
Se reporta avance, INFORME ANALISIS MIPYMES en TVEC - 2do Semestre 2020, Correo enviado a Director y Negocios la evidencia se encuentra depositada en el siguiente link.
https://teams.microsoft.com/_#/files/General?threadId=19%3A4934c1322775446782ea3bba891fadab%40thread.tacv2&amp;ctx=channel&amp;context=EMAE%252004&amp;rootfolder=%252Fsites%252FReportePlaneacinEMAE%252FDocumentos%2520compartidos%252FGeneral%252F2020%252F009.RAE%2520SEPTIEMBRE%252FPLAN%2520DE%2520ACCION%25203Q%252FEMAE%252004</t>
  </si>
  <si>
    <t>Se presenta Informe II emitido por la Universidad de los Andes. Esta actividad es realizada por la Universidad de los Andes, a través de una consultoría realizada por el Departamento Administrativo de la Presidencia de la República. El entregable es remitido por la institución especificando recomendaciones y algoritmos resultados de la actividad. De igual manera se deja constancia del correo de socialización.
Resultados de la evaluación de impacto del SECOP II y la TVEC en las dimensiones y variables definidas.
Resultados del desarrollo de los algoritmos de mejoramiento de la calidad de datos de las plataformas del SECOP . Ver RAE Diciembre</t>
  </si>
  <si>
    <t xml:space="preserve">1. En la carpeta de RAE septiembre se encuentran disponibles las evidencias de la capacitación de formación en Abastecimiento Estratégico y Datos Abiertos en las Compras Públicas impartidas por la subdirección de EMAE dirigida a gobernaciones, alcaldías y ciudadanos  (convocatoria, presentación y grabaciones) de Capacitación IDT Instituto Distrital de Turismo.  
2. Como parte del Modelo de Abastecimiento Estratégico para la compra pública, desarrollado por la Agencia Nacional de Contratación Pública – Colombia Compra Eficiente, se desarrollaron dos herramientas de visualización para que las entidades puedan realizar el Análisis de la Demanda y el Análisis de la Oferta. Estas herramientas pretenden ser una ayuda para las entidades del Estado y los gestores de la compra pública. 
https://app.powerbi.com/view?r=eyJrIjoiNWVlNGRlZjAtZjg4Zi00ZjMyLWJjN2UtOTI3YjM3MDRmOTZiIiwidCI6IjdiMDkwNDFlLTI0NTEtNDlkMC04Y2IxLTc5ZDVlM2Q4YzFiZSIsImMiOjR9
https://app.powerbi.com/view?r=eyJrIjoiNGU0ZTk2YTktZjg2Ni00MGRjLTg4NjYtMzZlYWYxMzBhODliIiwidCI6IjdiMDkwNDFlLTI0NTEtNDlkMC04Y2IxLTc5ZDVlM2Q4YzFiZSIsImMiOjR9
3. El equipo de Abastecimiento Estratégico, hace entrega del Manual de uso herramientas de análisis de demanda y de Oferta del Modelo  de Abastecimiento Estratégico, de igual manera incluye el link correspondiente para el acceso a la herramienta e incluye correo de socialización y divulgación.
Ver RAE Diciembre
</t>
  </si>
  <si>
    <r>
      <t xml:space="preserve">Se presenta en RAE Septiembre 
https://teams.microsoft.com/_#/files/General?threadId=19%3A4934c1322775446782ea3bba891fadab%40thread.tacv2&amp;ctx=channel&amp;context=EMAE%252005&amp;rootfolder=%252Fsites%252FReportePlaneacinEMAE%252FDocumentos%2520compartidos%252FGeneral%252F2020%252F009.RAE%2520SEPTIEMBRE%252FPLAN%2520DE%2520ACCION%25203Q%252FEMAE%252005
</t>
    </r>
    <r>
      <rPr>
        <b/>
        <sz val="9"/>
        <color theme="1"/>
        <rFont val="Arial"/>
        <family val="2"/>
      </rPr>
      <t>INICIATIVA 1 culminada : </t>
    </r>
    <r>
      <rPr>
        <sz val="9"/>
        <color theme="1"/>
        <rFont val="Arial"/>
        <family val="2"/>
      </rPr>
      <t>Tablero de Control KPI’s Link visualización: 
https://app.powerbi.com/view?r=eyJrIjoiODkzYTQxNTctZTBhNS00OWZkLWJhMWQtYTIyZTM0NjY0ZWE2IiwidCI6IjdiMDkwNDFlLTI0NTEtNDlkMC04Y2IxLTc5ZDVlM2Q4YzFiZSIsImMiOjR9&amp;pageName=ReportSection78200c42da5b5825330d
Correo de entrega.</t>
    </r>
    <r>
      <rPr>
        <sz val="9"/>
        <rFont val="Arial"/>
        <family val="2"/>
      </rPr>
      <t xml:space="preserve"> Identificación necesidades insatisfechas.</t>
    </r>
    <r>
      <rPr>
        <b/>
        <sz val="9"/>
        <color rgb="FFFF0000"/>
        <rFont val="Arial"/>
        <family val="2"/>
      </rPr>
      <t xml:space="preserve">
</t>
    </r>
    <r>
      <rPr>
        <sz val="9"/>
        <color theme="1"/>
        <rFont val="Arial"/>
        <family val="2"/>
      </rPr>
      <t xml:space="preserve">
</t>
    </r>
    <r>
      <rPr>
        <b/>
        <sz val="9"/>
        <color theme="1"/>
        <rFont val="Arial"/>
        <family val="2"/>
      </rPr>
      <t>INICIATIVA 2: </t>
    </r>
    <r>
      <rPr>
        <sz val="9"/>
        <color theme="1"/>
        <rFont val="Arial"/>
        <family val="2"/>
      </rPr>
      <t xml:space="preserve">Retos Mintic Fueron seleccionados 3 retos dentro de la Convocatoria del Banco de Retos de Entidades Públicas y Privadas en Ciencia de Datos organizado por Mintic. Tener esta solución, le apunta a la mejora continua y a la calidad de los DATOS con los cuales formulamos la política pública de la Agencia Nacional de Contratación -Colombia Compra Eficiente-. Flyer convocatoria Matrices de retos Mail convocatoria Pantallazos agenda de reuniones 
En RAE Diciembre el Equipo de Analítica de Datos presenta Informe retos ciencia de datos MINTIC – DS4A2020.
Cuyo objeto es : Relación de retos y soluciones planteadas por los diferentes equipos del programa de ciencia de datos del MINTIC – DS4A. 
https://teams.microsoft.com/_#/files/General?threadId=19%3A4934c1322775446782ea3bba891fadab%40thread.tacv2&amp;ctx=channel&amp;context=005.EMAE05&amp;rootfolder=%252Fsites%252FReportePlaneacinEMAE%252FDocumentos%2520compartidos%252FGeneral%252F2020%252F012.RAE%2520DICIEMBRE%252FPLAN%2520DE%2520ACCI%25C3%2593N%252F005.EMAE05 
</t>
    </r>
  </si>
  <si>
    <t xml:space="preserve">Se reporta cuarto INFORME AHORROS TVEC PGN Diciembre 2020, la evidencia se encuentra depositada en la carpeta de teams  Reporte Planeación.
https://teams.microsoft.com/_#/files/General?threadId=19%3A4934c1322775446782ea3bba891fadab%40thread.tacv2&amp;ctx=channel&amp;context=006.EMAE06&amp;rootfolder=%252Fsites%252FReportePlaneacinEMAE%252FDocumentos%2520compartidos%252FGeneral%252F2020%252F012.RAE%2520DICIEMBRE%252FPLAN%2520DE%2520ACCI%25C3%2593N%252F006.EMAE06  </t>
  </si>
  <si>
    <t xml:space="preserve">Ver RAE Diciembre
Reporte de la FICHA VISUALIZACIÓN SECTORES V1 2020.
Objeto del Informe: Visualización de sectores económicos de acuerdo a la información registrada en el SECOP.
La visualización de Sectores, desarrollada por la Agencia Nacional de Contratación Pública – Colombia Compra Eficiente – es una herramienta que permite tener información actualizada de la contratación pública de los diferentes sectores, permitiendo así identificar y cuantificar el valor total los procesos de las entidades y proveedores registradas en el SECOP I, SECOP II y TVEC en un determinado horizonte de tiempo. 
https://colombiacompra.gov.co/transparencia/visualizacion </t>
  </si>
  <si>
    <t>Actividad culminada. Se presenta  2do. Análisis e Informe Estudio Planes Anuales de Adquisiciones 2020, Manual Herramienta PAA. La evidencia se encuentra depositada en la carpeta de teams  Reporte Planeación. https://teams.microsoft.com/_#/files/General?threadId=19%3A4934c1322775446782ea3bba891fadab%40thread.tacv2&amp;ctx=channel&amp;context=EMAE%252008&amp;rootfolder=%252Fsites%252FReportePlaneacinEMAE%252FDocumentos%2520compartidos%252FGeneral%252F2020%252F009.RAE%2520SEPTIEMBRE%252FPLAN%2520DE%2520ACCION%25203Q%252FEMAE%252008</t>
  </si>
  <si>
    <t xml:space="preserve">Entrega del cuarto informe de ejecución trimestral, octubre – diciembre 2020, emitido por el Observatorio Oficial de Contratación Estatal. 
Ver Carpeta RAE Diciembre
https://teams.microsoft.com/l/file/3E0B9D74-1042-4C5F-9BAF-1A6783215E62?tenantId=7b09041e-2451-49d0-8cb1-79d5e3d8c1be&amp;fileType=pdf&amp;objectUrl=https%3A%2F%2Fcceficiente.sharepoint.com%2Fsites%2FReportePlaneacinEMAE%2FDocumentos%20compartidos%2FGeneral%2F2020%2F012.RAE%20DICIEMBRE%2FPLAN%20DE%20ACCI%C3%93N%2F009.EMAE09%2FINFORME%20CUARTO%20TRIMESTRE%20-%20OBSERVATORIO.pdf&amp;baseUrl=https%3A%2F%2Fcceficiente.sharepoint.com%2Fsites%2FReportePlaneacinEMAE&amp;serviceName=teams&amp;threadId=19:4934c1322775446782ea3bba891fadab@thread.tacv2&amp;groupId=2e873d45-bd1f-4ad3-8083-e578cc76ea44
</t>
  </si>
  <si>
    <t>Se realiza aclaración entregables conforme ajuste solicitado a Planeación y ubicación de los mismos
Informes 1Q
-Impacto de la tienda virtual en las economìas regionales -13 de febrero/2020 Ver RAE marzo/ Plan de acciòn
-Estimación consumo de café en el AMP de aseo y cafeteria II- 31 marzo/2020 Ver RAE junio/Plan de acción
-Impacto de la tienda virtual en las economías regionales- 13 febrero/2020 Ver RAE junio/ Plan de acción
- Informe Industria Colombiana por Regiones-10 febrero/2020 Ver RAE septiembre/ Plan de Acción
Informes 2Q
-Análisis Mercado de Compra Pública de La Bolsa Mercantil de Colombia- 11 mayo/2020 Ver Rae junio/ Plan de acción
Informes 3Q
- Informe análisis del gasto relacion comparativa propuesta presupuestal 2021-2020 presupuesto general de la Nación- 01/09/2020. Ver RAE septiembre/ Plan de Acción</t>
  </si>
  <si>
    <t xml:space="preserve">Seguimiento Estrategia de Participación Ciudadana Q4 y Entregables en el siguiente link: https://teams.microsoft.com/_#/files/General?threadId=19%3Aae91e10c07054e9992fb7e80cb7bb905%40thread.skype&amp;ctx=channel&amp;context=Estrategia%2520de%2520Participaci%25C3%25B3n%2520Ciudadana&amp;rootfolder=%252Fsites%252FProcesosMIPG%252FDocumentos%2520compartidos%252FGeneral%252FEstrategia%2520de%2520Participaci%25C3%25B3n%2520Ciudadana 
</t>
  </si>
  <si>
    <t>Actividad cumplida. Se elaboró y aprobó por parte de los Asesores de la Dirección General el Procedimiento de Elaboración y Actualización del Normograma asociado al Proceso de Direccionamiento Estratégico y Planeación el 27 de agosto de 2020. Ver carpeta teams RAE Planeación/ septiembre/ Plan de Acción</t>
  </si>
  <si>
    <t>Los IAD´S renovados durante el 2020 fueron: (i) Vehículos III se adjudicó el 10 de junio; (ii) PAE Distribución el 06 de Agosto; (iii) PAE Suministro el 24 de septiembre; (iv) Conectividad III el 22 de octubre; (v) Medicamentos FNE II el 15 de diciembre; (vi) Consumibles de Impresión el 18 de diciembre; ( vii) Servicios BPO el 30 de diciembre y  (viii) Servicios de Impresión el 30 de diciembre. 
Reporte Planeación Subdirección de Negocios - SN1 Diseñar y adjudicar IAD (renovaciones) - Todos los documentos en RAE diciembre/Plan de Acción</t>
  </si>
  <si>
    <t>El 12 de enero de 2021 se realizó monitoreo correspondiente al mes de diciembre de 2020. Por lo anterior, se ejecutó el tercero de los tres (3) productos programados para el 4Q. 
Informe final de ejecución del Plan Anual de Auditoría disponible en RAE Diciembre/ Plan de acción</t>
  </si>
  <si>
    <t>IAD nuevos = ∑IAD del periodo a evaluar</t>
  </si>
  <si>
    <t>Los IAD´S con nuevo modelo de negocio adjudicados durante 2020 fueron: (i) IAD Software el 13 de febrero; (ii) IAD Emergencia COVID- 19 el 24 de marzo; (iii) Mesa de Servicios de TI el 31 de julio: (iv) Combustible de aviación el 8 de octubre; (v) Software Empresarial el 1 de diciembre; (vi) IAD Servicios Postales de Pago el 2 de diciembre; (vii) Seguros SOAT el 21 de diciembre; (viii) Video Vigilancia Nacional el 21 de diciembre; (ix) Transporte Terrestre Automotor Especial de Pasajeros el 23 de diciembre y (x) Mantenimiento de vehículos el 30 de diciembre.  
Reporte Planeación Subdirección de Negocios - SN2 Diseñar y adjudicar IAD (nuevos) - Todos los documentos en RAE diciembre/Plan de Acción</t>
  </si>
  <si>
    <t>Los IAD´S que cuentan con criterio de sostenibilidad son: (i) Vehículos III;  (ii) PAE Suministro; (iii) Mesa de servicios ITIL; (iv)  Conectividad II; (v) Software Empresarial; (vi)  Video vigilancia; (vii) Transporte Terrestre de Pasajeros; (viii) Servicios de Impresión; (ix) Mantenimiento de Vehículos; (x) Servicios BPO. 
Reporte Planeación Subdirección de Negocios - SN3 Criterio de sostenibilidad en los IAD - Todos los documentos en RAEdiciembre/Plan de Acción</t>
  </si>
  <si>
    <t xml:space="preserve">Durante el primer trimestre fueron publicados los informes de la TVEC de enero, febrero y marzo. En el segundo trimestre se publicaron los informes de abril, mayo y junio.  Durante el tercer trimestre  se publicaron los informes de julio, agosto y septiembre. Durante el cuarto trimestre fueron publicados los informes de octubre y noviembre y pueden  ser consultados en: https://www.colombiacompra.gov.co/tienda-virtual-del-estado-colombiano/informes-mensuales-de-la-tienda-virtual-del-estado-colombiano </t>
  </si>
  <si>
    <t>Se estructuró el Plan de Mercadeo de la TVEC y fue aprobado el 30 de diciembre por el Subdirector de Negocios, y puede ser consultado en: Reporte Planeación Subdirección de Negocios - SN5 Plan de Mercadeo de la TVEC - Todos los documentos en RAEdiciembre/Plan de Acción</t>
  </si>
  <si>
    <t>El Manual de Operación Secundaria en su versión 3 puede ser consultado en: cce_manual_operacion_secundaria V3.pdf  Todos los documentos en RAEdiciembre/Plan de Acción</t>
  </si>
  <si>
    <t>Durante el primer semestre la Subdirección de Negocios ha logrado un porcentaje de cobertura del 100% en cuanto a formaciones en TVEC, hemos llegado a sesenta y dos (62) entidades territoriales entre Gobernaciones, Alcaldías y otras Actividad cumplida en el segundo Q</t>
  </si>
  <si>
    <t>Actividad cumplida en tercer trimestre.</t>
  </si>
  <si>
    <t>El  4 de agosto y el 22 de diciembre se llevaron a cabo las capacitaciones a entes de control y los soportes pueden ser consultados en: 
Reporte Planeación Subdirección de Negocios - SN9 Capacitaciones a entes de control - RAEdiciembre/Plan de Acción</t>
  </si>
  <si>
    <t>Se estructuró el Programa del Laboratorio de la TVEC y fue aprobado el 29 de diciembre por el Subdirector de Negocios, y puede ser consultado en: Reporte Planeación Subdirección de Negocios - SN10 Diseñar, estructurar y promover el programa de laboratorio de la TVEC - Todos los documentos RAEdiciembre/Plan de Acción
Se solicitó a Planeación estandarizar el documento, lo cual está en proceso.</t>
  </si>
  <si>
    <t xml:space="preserve">Actividad cumplida.
https://www.colombiacompra.gov.co/manuales-guias-y-pliegos-tipo/manuales-y-guias </t>
  </si>
  <si>
    <t>• Documento tipo para Licitación Pública de obra de infraestructura de transporte versión 2
Fecha de expedición: 14 de febrero de 2020 
Enlace de publicación: https://www.colombiacompra.gov.co/content/documentos-tipo-version-2
• Documento tipo para procesos de menor cuantía de obra de infraestructura de transporte
Fecha de expedición: 14 de febrero de 2020 
Enlace de publicación: https://www.colombiacompra.gov.co/content/documentos-tipo-para-procesos-de-menor-cuantia-de-infraestructura-de-transporte
• Documento tipo de Mínima Cuantía de obra de infraestructura de transporte
Fecha de expedición: 21 de mayo de 2020
Enlace de publicación: https://www.colombiacompra.gov.co/content/documentos-tipo-para-procesos-de-minima-cuantia-de-infraestructura-de-transporte-1
• Documento tipo para Licitación Pública de obra de infraestructura de transporte versión 3
Fecha de expedición: 27 de noviembre de 2020
Enlace de publicación: https://www.colombiacompra.gov.co/content/documentos-tipo-para-licitacion-de-obra-publica-de-infraestructura-de-transporte-version-3
• Documento tipo para procesos de menor cuantía de obra de infraestructura de transporte versión 2
Fecha de expedición: 27 de noviembre de 2020
Enlace de publicación: https://www.colombiacompra.gov.co/content/documentos-tipo-para-procesos-de-menor-cuantia-de-infraestructura-de-transporte-version-2
• Documento tipo para obras de infraestructura de agua potable y saneamiento básico
Fecha de expedición: 1 de diciembre de 2020
Enlace de publicación: Enlace: https://www.colombiacompra.gov.co/content/documentos-tipo-infraestructura-de-agua-potable-y-saneamiento-basico
• Documento tipo de Interventoría de obra de infraestructura de transporte.
Fecha de expedición: 11 de diciembre de 2020
Enlace de publicación: https://www.colombiacompra.gov.co/content/documentos-tipo-de-interventoria-de-obra-publica-de-infraestructura-de-transporte
• Documento tipo de Gestión Catastral con enfoque multipropósito
Fecha de expedición: 16 de diciembre de 2020
Enlace de publicación: https://www.colombiacompra.gov.co/content/documentos-tipo-de-gestion-catastral-con-enfoque-multiproposito
• Capacitaciones: 04/12/2020, 09/12/2020 y 18/12/2020</t>
  </si>
  <si>
    <t>CCE-DES-FM-16 de Informe Interno - Informe trimestral de consultas recibidas Subdirección de Gestión Contractual - Cuarto trimestre 2020 Ver reporte RAE Diciembre</t>
  </si>
  <si>
    <t>• CCE-EICP-GI-06 Guía de transparencia en la contratación de la pandemia COVID 19
Se anexa cronograma, documento borrador, documento definitivo.
Enlace de publicación en la página de la ANCP-CCE: https://www.colombiacompra.gov.co/sites/cce_public/files/cce_documentos/v5_guia_de_transparencia_en_la_contratacion_en_la_pandemia_covid-19.pdf
• CCE-EICP-GI-004 Guía Documentos Tipo de licitación pública de obra de infraestructura de transporte Versión 2: 
Se anexa cronograma, documento borrador, documento definitivo.
Enlace de publicación en la página de la ANCP-CCE: https://www.colombiacompra.gov.co/sites/cce_public/files/cce_documentos/cce-eicp-gi-04_guia_documentos_tipo_licitacion_publica_infraestrctura_de_transporte_version_2_0.pdf
•  CCE-EICP-GI-05 Guía Documentos Tipo de selección abreviada de menor cuantía de obra de infraestructura de transporte Versión 1: 
Se anexa cronograma, documento borrador, documento definitivo.
Enlace de publicación en la página de la ANCP-CCE: https://www.colombiacompra.gov.co/sites/cce_public/files/cce_documentos/cce-eicp-gi-05_guia_documentos_tipo_de_seleccion_abreviada_infraestructura_de_transporte_0.pdf
•  CCE-EICP-GI-07 Guía Documentos Tipo de mínima cuantía de obra píblica de infraestructura de transporte Versión 1: 
Se anexa cronograma, documento borrador, documento definitivo.
Enlace de publicación en la página de la ANCP-CCE: https://www.colombiacompra.gov.co/sites/cce_public/files/cce_documentos/cce-eicp-gi-05_guia_documentos_tipo_de_seleccion_abreviada_infraestructura_de_transporte_0.pdf
• CCE-EICP-GI-08 Guía para el control social a la contratación en la gestión pública: https://www.colombiacompra.gov.co/sites/cce_public/files/cce_documents/guia_para_el_control_social_a_la_contratacion_en_la_gestion_publica.pdf</t>
  </si>
  <si>
    <t>Indización del 50% del año 2015 reportado en octubre 2020, último cuatrimestre del año 2019 y el 100% del año 2014</t>
  </si>
  <si>
    <t>En el cuarto trimestre Q4 se cumplió con la indización del 50% del año 2015 reportado en octubre 2020, último cuatrimestre del año 2019 y el 100% del año 2014
•  Matriz de providencias indizadas 2015
•  Repositorio providencias indizadas 2015
•  CCE-DES-FM-16 de Informe Interno - Informe de gestión de providencias 2015
•  Matriz de providencias indizadas último cuatrimestre 2019
•  Repositorio providencias indizadas último cuatrimestre 2019
•  CCE-DES-FM-16 de Informe Interno - Informe de gestión de providencias último cuatrimestres 2019
•  Matriz de providencias indizadas 2014
•  Repositorio providencias indizadas 2014
•  CCE-DES-FM-16 de Informe Interno - Informe de gestión de providencias 2014
Ver RAE Diciembre</t>
  </si>
  <si>
    <t>•  Matriz de conceptos indizados del año 2020 sin incluir los conceptos rezagados.
•  Repositorio de conceptos indizados 2020
Ver RAE Diciembre</t>
  </si>
  <si>
    <t>Como resultado de las mesas de trabajo aportadas en lo corrido del año, se procedió el 27 de noviembre de 2020 a la remisión del Proyecto de Decreto para la reforma Ley 80 por parte de la Dirección General de ANCP-CCE al Departamento Nacional de Planeación (DNP)  con lo cual se da cumplimiento al 100% de esta actividad.
Ver carpeta RAE Diciembre</t>
  </si>
  <si>
    <t xml:space="preserve">Se realizaron todos los mantenimientos evolutivos programados para el año, se adjunta documento excel con el plan de implementación y ejecución de mejoras con corte a 30 diciembre.Ver Plan de trabajo ejecutado al 100%:
https://cceficiente.sharepoint.com/cce/Documentos%20compartidos/Forms/AllItems.aspx?originalPath=aHR0cHM6Ly9jY2VmaWNpZW50ZS5zaGFyZXBvaW50LmNvbS86ZjovZy9jY2UvRWpudTlxWDM2cE5Jbi05Z2ZrWG1vMjhCN0xBYk10dmdmbUN3T0FXRzJ1bjRXUT9ydGltZT1ZQXQ4bHdtVzJFZw&amp;viewid=2137f15e%2D5c4e%2D4302%2Dadb7%2D8f53941bacf7&amp;id=%2Fcce%2FDocumentos%20compartidos%2FSIDT%2F02%2EGESTI%C3%93N%20DE%20APLICACIONES%2F2020%2F17%2E15%20SECOP%20II%2Dcontrato%20CCE%2D972%2D4H%2D2019%2F01%2E%20PLANEACI%C3%93N%2F02%2E%20Releases%20y%20roadmap%20t%C3%A9cnico </t>
  </si>
  <si>
    <t>El equipo de formación del SECOP apoyó y gestionó  la publicación y adjudicación de procesos transaccionales en SECOP II;a Diciembre de 2020 hay $ 52.306.567.083.579 en contratos celebrados.
Frente al porcentaje de cumplimiento correspondiente al trimestre comprendido entre octubre y diciembre que fue de $17,56 billones de pesos y teniendo en cuenta el ajuste solicitado en la reducción de la meta de 50 a 40 billones de pesos transados, tenemos un 43% de cumplimiento; sin embargo, si se tiene en cuenta la meta de los 50 billones el porcentaje es de 34. A continuación las fórmulas para el cálculo del indicador del Q4.
Fórmula 1: 17,56 billones/40 billones = 43%
Fórumula 2: 17,56 billones/50 billones= 34%
Presentación:
https://teams.microsoft.com/_#/files/General?threadId=19%3A1f4870bcb5f94c479b3d11112ecc905d%40thread.skype&amp;ctx=channel&amp;context=IDT10%2520Promover%2520y%2520apoyar%2520el%2520tr%25C3%25A1mite%2520de%2520nuevos%2520procesos%2520en%2520l%25C3%25ADnea%2520en%2520la%2520plataforma%2520SECOP%2520II&amp;rootfolder=%252Fsites%252FReportePlaneacinSubdireccinIDT%252FDocumentos%2520compartidos%252FGeneral%252F2020%252FDiciembre%252FPlan%2520de%2520Acci%25C3%25B3n%252FIDT10%2520Promover%2520y%2520apoyar%2520el%2520tr%25C3%25A1mite%2520de%2520nuevos%2520procesos%2520en%2520l%25C3%25ADnea%2520en%2520la%2520plataforma%2520SECOP%2520II
Se relaciona PowerBi 
https://app.powerbi.com/view?r=eyJrIjoiZDU4YzllNDctOWUxZi00MTcxLTg0N2EtOGNmNTBjNTI0MmQ5IiwidCI6IjdiMDkwNDFlLTI0NTEtNDlkMC04Y2IxLTc5ZDVlM2Q4YzFiZSIsImMiOjR9&amp;pageName=ReportSection503d1bd304e0626874e8
Tablero de análisis 
https://app.powerbi.com/view?r=eyJrIjoiM2YwOTdlMzctZjQ5Zi00NWRhLWFjYTAtZTY4NjI0OGZkODhjIiwidCI6IjdiMDkwNDFlLTI0NTEtNDlkMC04Y2IxLTc5ZDVlM2Q4YzFiZSIsImMiOjR9&amp;pageName=ReportSection93c980467a724bd5231c
*Información con corte al 29 de dic 2020.</t>
  </si>
  <si>
    <t xml:space="preserve">Actividad cumplida en el primer semestre del año 2020 con un total de 356 capacitaciones, las cuales fueron validadas por la tercera línea defensa en el anterior seguimiento. Anexo reporte presentado.
 El equipo de formación del SECOP impartió capacitaciones en los  programas: Capacitaciones Generalizadas para Entidades Estatales, proveedores, ciudadanos, Acompañamientos personalizados para Entidades Estatales y eventos:
Del 1 de abril al 30 de junio:
• 78 sesiones de capacitación generalizada para entidades, proveedores y ciudadanos con un total de 1.643 usuarios capacitados
• 199 sesiones del plan de acompañamiento para 61 entidades estatales capacitadas. 
•  2 sesiones de capacitación en eventos virtuales en donde la Agencia fue invitada con un total de 376 usuarios capacitados. 
De igual manera damos alcance al anterior reporte en el cual no incluimos los eventos adelantados con las Cámaras de Comercio:
 Del 1 de enero al 31 de marzo:
•  8 sesiones de capacitación en eventos en donde la Agencia fue invitada con un total de 1959 usuarios capacitados. 
Capacitaciones Generalizadas:
https://teams.microsoft.com/_#/files/General?threadId=19%3Ae9213ffb429f4783ba0a69db83fc5773%40thread.skype&amp;ctx=channel&amp;context=2020&amp;rootfolder=%252Fsites%252FFormacin%252FDocumentos%2520compartidos%252FGeneral%252FGeneral%252FNubeFormaci%25C3%25B3n%252FSFGeneralizadas%252F2020 
Acompañamientos:
https://teams.microsoft.com/_#/files/General?threadId=19%3Ae9213ffb429f4783ba0a69db83fc5773%40thread.skype&amp;ctx=channel&amp;context=2020&amp;rootfolder=%252Fsites%252FFormacin%252FDocumentos%2520compartidos%252FGeneral%252FGeneral%252FNubeFormaci%25C3%25B3n%252FSFAcompa%25C3%25B1amientos%252F2020 </t>
  </si>
  <si>
    <t xml:space="preserve">Actividad finalizada, como evidencia se entrega la siguiente información:
Cronograma ejecutado al 100%  y acta de cierre del Proyecto Arquitectura Empresarial
https://teams.microsoft.com/_#/files/General?threadId=19%3A1f4870bcb5f94c479b3d11112ecc905d%40thread.skype&amp;ctx=channel&amp;context=IDT13%2520Arquitectura%2520Empresarial&amp;rootfolder=%252Fsites%252FReportePlaneacinSubdireccinIDT%252FDocumentos%2520compartidos%252FGeneral%252F2020%252FDiciembre%252FPlan%2520de%2520Acci%25C3%25B3n%252FIDT13%2520Arquitectura%2520Empresarial
Acceso a repositorio de arquitectura
https://cceficiente.sharepoint.com/cce/Documentos%20compartidos/Forms/AllItems.aspx?e=5%3A284ad81f3c9140a8b0d94b170c902c3c&amp;cid=6d34659e%2Dbe1c%2D4133%2D87b3%2D1acfc3918a39&amp;FolderCTID=0x01200026ABB85CDDF0DC4F898D6611CAFB73A7&amp;viewid=2137f15e%2D5c4e%2D4302%2Dadb7%2D8f53941bacf7&amp;id=%2Fcce%2FDocumentos%20compartidos%2FSIDT%2F40%2DPROYECTOS%2F2%2DProyTecnoInfo%2FPMO%2FPortafolio%20Proyectos%2FProyectos%20Cerrados%2FCCE%2D2012%2DArquitecturaEmpresarial </t>
  </si>
  <si>
    <t>MANUAL METODOLÓGICO DE OPERACIONES ESTADÍSTICAS aprobado por Subdirectora de EMAE. Ver carpeta RAE/ Octubre/ Plan de acción
https://teams.microsoft.com/l/file/9F12D002-8848-4773-9405-8D2274C6D5ED?tenantId=7b09041e-2451-49d0-8cb1-79d5e3d8c1be&amp;fileType=pdf&amp;objectUrl=https%3A%2F%2Fcceficiente.sharepoint.com%2Fsites%2FReportePlaneacinEMAE%2FDocumentos%20compartidos%2FGeneral%2F2020%2F010.RAE%20OCTUBRE%2FPLAN%20DE%20ACCI%C3%93N%2FEMAE12%2FDOCUMENTO%20METODOLO%CC%81GICO%20DE%20OPERACIONES%20ESTADI%CC%81STICAS_FINAL.pdf&amp;baseUrl=https%3A%2F%2Fcceficiente.sharepoint.com%2Fsites%2FReportePlaneacinEMAE&amp;serviceName=teams&amp;threadId=19:4934c1322775446782ea3bba891fadab@thread.tacv2&amp;groupId=2e873d45-bd1f-4ad3-8083-e578cc76ea44</t>
  </si>
  <si>
    <t>Ver informe en carpeta RAE Diciembre/ Plan de Acción
https://teams.microsoft.com/_#/files/General?threadId=19%3A42ac133e689e4e7ca3ce0b58d9b202cc%40thread.skype&amp;ctx=channel&amp;context=Diciembre&amp;rootfolder=%252Fsites%252FPlaneacinDireccinGeneral%252FDocumentos%2520compartidos%252FGeneral%252F2020%252FDiciembre</t>
  </si>
  <si>
    <t>ID06: Poner en práctica los protocolos descritos en el capítulo IX de atención al ciudadano  y establecer campañas de comunicación interna de los mismos.
- Para esta actividad se  difundió por correo electrónico  ‘entérate’ el  23 de octubre de 2020. 
- En noviembre se publicó como fondo de pantalla en los computadores de la entidad y se entrego en el piso 17 información sobre el  protocolo virtual
- Para diciembre se publicó como fondo de pantalla en los computadores de la entidad. y se entrego información sobre el  protocolo virtual.  Se adjunta evidencia de la entrega protocolo e imagen del fondo de pantalla. 
ID08: Coordinar  campañas  de comunicación  y  sensibilización interna  para  generar recordación  a  los  atributos  de servicio.
- Se difundió pieza a los colaboradores de la entidad  sobre atributos de buen servicio por entérate el día 27 de octubre. 
- En noviembre se publico como fondo de pantalla en los computadores de la entidad y se entrego en el piso 17 información sobre los atributos de  buen servicio. 
ID09: Cuantificar la calificación de los atributos de servicio en la percepción del ciudadano, a través de los canales dispuestos por la entidad como la pagina web.
- Se realizó encuesta de satisfacción de los canales de atención  en la pagina web e informe de cuantificación https://www.colombiacompra.gov.co/content/encuesta-de-satisfaccion-canales-de-atencion. Se adjunta informe. 
ID11: Ejercer con periodicidad el seguimiento a las matrices de control  de  PQRSD  de  cada una de las áreas de la ANCPCCE y cuantificar el cumplimiento con oportunidad.
- Se realiza permanentemente por los gestores de las diferentes dependencias la matriz actualizada semanalmente con visto bueno de los jefes, las 6 matrices PQRSD pueden ser consultadas en Secretaría General.
ID10: Coordinar con Talento Humano dos capacitaciones  al año con referencia a  la normativa de PQRS.
- Se coordinó con Talento Humano las capacitaciones y se realizó capacitación en la Ley 1581 de 2012, política de tratamiento de datos y seguridad en la información para PQRSD. 
https://web.microsoftstream.com/video/50935b3a-ee52-4eb4-a29d-fb3b8f4fb2ca - Video disponible con el área de Talento Humano.
- Se realizó capacitación el día 19 de noviembre 2020 sobre normativa de PQRSD https://web.microsoftstream.com/video/3d631cfa-8e02-4074-b4f7-7513aeaf3d88- Video disponible con el área de Talento Humano.
ID12: Producir  informes  trimestrales con  análisis  de  las  PQRSD oportuno que permita la toma de decisiones y el mejoramiento continuo.
- Se encuentra en proceso de validación el informe trimestral, con el reporte de PQRSD a corte del 31 de diciembre 2020 y remitido por las dependencias mediante correo electrónico el 5 de enero de 2021, se entrega el 15 de enero para publicación.
ID13: Mapear  (documentar en matriz) los servicios y productos  de  la  entidad  y establecer  hasta  donde  se presta   atención in situ y desde donde se debe indicar al usuario radicar una PQRS según corresponda, sin agredir los derechos  del ciudadano.
- Se elabora en conjunto con la mesa de servicio de IDT la MATRIZ PRODUCTOS Y SERVICIOS IN SITU. 
Ver carpeta RAE Diciembre/ Reporte 4Q.</t>
  </si>
  <si>
    <t>Matriz de seguimiento y medición a la estrategia de Rendición de Cuentas vigencia 2020 con los resultados de la vigencia 2020 disponible en la carpeta RAE de diciembre/ Plan de Acción.</t>
  </si>
  <si>
    <t>Los empleos vacantes fueron registrados en la Oferta Pública de Empleos de Carrera OPEC de la CNSC,  basados en los Manuales de Funciones y Competencia Laborales de los empleos que conforman la planta global de personal. Las vacantes definitivas de la ANCP-CCE se encuentran registradas y actualizadas en la plataforma SIMO 4.0. 
Evidencias aportadas:
-	Captura de pantalla SIMO,  con el registro de las 121 vacantes que equivalen a la totalidad de cargos de carrera administrativa de ANCP-CCE.
-	Se tomó como muestra siete (7) certificados de registro de las vacantes por empleo del SIMO 7. No se considera pertinente emitir los 121 certificados, sin embargo de requerirse alguno en específico, el área de Talento Humano procederá a la expedición del mismo.
Importante!! durante el mes de diciembre de 2020, no se realizó ninguna actualización en el registro OPEC de SIMO; porque a 31 de diciembre no se presentaban novedades para el registro.
Ver carpeta RAE Diciembre/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</si>
</sst>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1" formatCode="_-* #,##0_-;\-* #,##0_-;_-* &quot;-&quot;_-;_-@_-"/>
    <numFmt numFmtId="164" formatCode="_(&quot;$&quot;* #,##0.00_);_(&quot;$&quot;* \(#,##0.00\);_(&quot;$&quot;* &quot;-&quot;??_);_(@_)"/>
    <numFmt numFmtId="165" formatCode="_-* #,##0.00\ _€_-;\-* #,##0.00\ _€_-;_-* &quot;-&quot;??\ _€_-;_-@_-"/>
    <numFmt numFmtId="166" formatCode="_-* #,##0_-;\-* #,##0_-;_-* &quot;-&quot;??_-;_-@_-"/>
    <numFmt numFmtId="167" formatCode="[$-F800]dddd\,\ mmmm\ dd\,\ yyyy"/>
    <numFmt numFmtId="168" formatCode="_(&quot;$&quot;* #,##0_);_(&quot;$&quot;* \(#,##0\);_(&quot;$&quot;* &quot;-&quot;??_);_(@_)"/>
  </numFmts>
  <fonts count="60"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name val="Calibri"/>
      <family val="2"/>
    </font>
    <font>
      <sz val="10"/>
      <color rgb="FF000000"/>
      <name val="Calibri"/>
      <family val="2"/>
    </font>
    <font>
      <sz val="10"/>
      <color rgb="FF000000"/>
      <name val="Calibri"/>
      <family val="2"/>
      <scheme val="minor"/>
    </font>
    <font>
      <b/>
      <sz val="9"/>
      <color indexed="81"/>
      <name val="Tahoma"/>
      <family val="2"/>
    </font>
    <font>
      <i/>
      <sz val="28"/>
      <color theme="4" tint="-0.249977111117893"/>
      <name val="Calibri"/>
      <family val="2"/>
      <scheme val="minor"/>
    </font>
    <font>
      <sz val="10"/>
      <color rgb="FFFF0000"/>
      <name val="Calibri"/>
      <family val="2"/>
      <scheme val="minor"/>
    </font>
    <font>
      <b/>
      <i/>
      <sz val="48"/>
      <color theme="4" tint="-0.249977111117893"/>
      <name val="Calibri"/>
      <family val="2"/>
      <scheme val="minor"/>
    </font>
    <font>
      <b/>
      <sz val="18"/>
      <color theme="1"/>
      <name val="Calibri"/>
      <family val="2"/>
      <scheme val="minor"/>
    </font>
    <font>
      <sz val="18"/>
      <color theme="1"/>
      <name val="Calibri"/>
      <family val="2"/>
      <scheme val="minor"/>
    </font>
    <font>
      <sz val="11"/>
      <color rgb="FFFF0000"/>
      <name val="Calibri"/>
      <family val="2"/>
      <scheme val="minor"/>
    </font>
    <font>
      <i/>
      <sz val="28"/>
      <color rgb="FFFF0000"/>
      <name val="Calibri"/>
      <family val="2"/>
      <scheme val="minor"/>
    </font>
    <font>
      <sz val="11"/>
      <color rgb="FF333333"/>
      <name val="Arial"/>
      <family val="2"/>
    </font>
    <font>
      <b/>
      <sz val="11"/>
      <color theme="0"/>
      <name val="Calibri"/>
      <family val="2"/>
      <scheme val="minor"/>
    </font>
    <font>
      <sz val="11"/>
      <color rgb="FFC00000"/>
      <name val="Calibri"/>
      <family val="2"/>
      <scheme val="minor"/>
    </font>
    <font>
      <sz val="11"/>
      <name val="Calibri"/>
      <family val="2"/>
      <scheme val="minor"/>
    </font>
    <font>
      <b/>
      <sz val="18"/>
      <color theme="0"/>
      <name val="Calibri"/>
      <family val="2"/>
      <scheme val="minor"/>
    </font>
    <font>
      <sz val="10"/>
      <color theme="2" tint="-0.89999084444715716"/>
      <name val="Calibri"/>
      <family val="2"/>
      <scheme val="minor"/>
    </font>
    <font>
      <sz val="11"/>
      <color theme="1"/>
      <name val="Arial Nova Light"/>
      <family val="2"/>
    </font>
    <font>
      <b/>
      <sz val="11"/>
      <color theme="1"/>
      <name val="Arial Nova Light"/>
      <family val="2"/>
    </font>
    <font>
      <b/>
      <sz val="10"/>
      <color theme="1"/>
      <name val="Arial Nova Light"/>
      <family val="2"/>
    </font>
    <font>
      <b/>
      <sz val="9"/>
      <color theme="1"/>
      <name val="Arial Nova Light"/>
      <family val="2"/>
    </font>
    <font>
      <sz val="11"/>
      <color theme="1"/>
      <name val="Calibri"/>
      <family val="2"/>
      <scheme val="minor"/>
    </font>
    <font>
      <b/>
      <sz val="16"/>
      <color theme="1"/>
      <name val="Calibri"/>
      <family val="2"/>
      <scheme val="minor"/>
    </font>
    <font>
      <sz val="11"/>
      <color rgb="FFFF0000"/>
      <name val="Arial Nova Light"/>
      <family val="2"/>
    </font>
    <font>
      <sz val="8"/>
      <name val="Calibri"/>
      <family val="2"/>
      <scheme val="minor"/>
    </font>
    <font>
      <b/>
      <sz val="26"/>
      <color theme="4" tint="-0.499984740745262"/>
      <name val="Calibri"/>
      <family val="2"/>
      <scheme val="minor"/>
    </font>
    <font>
      <sz val="12"/>
      <color theme="1"/>
      <name val="Calibri"/>
      <family val="2"/>
      <scheme val="minor"/>
    </font>
    <font>
      <b/>
      <sz val="14"/>
      <color theme="1"/>
      <name val="Calibri"/>
      <family val="2"/>
      <scheme val="minor"/>
    </font>
    <font>
      <u/>
      <sz val="11"/>
      <color theme="10"/>
      <name val="Calibri"/>
      <family val="2"/>
      <scheme val="minor"/>
    </font>
    <font>
      <u/>
      <sz val="18"/>
      <color theme="10"/>
      <name val="Calibri"/>
      <family val="2"/>
      <scheme val="minor"/>
    </font>
    <font>
      <b/>
      <sz val="28"/>
      <color theme="1" tint="0.249977111117893"/>
      <name val="Calibri"/>
      <family val="2"/>
      <scheme val="minor"/>
    </font>
    <font>
      <sz val="10"/>
      <color theme="1"/>
      <name val="Arial Nova"/>
      <family val="2"/>
    </font>
    <font>
      <b/>
      <sz val="20"/>
      <color theme="4" tint="-0.499984740745262"/>
      <name val="Arial Nova"/>
      <family val="2"/>
    </font>
    <font>
      <b/>
      <sz val="10"/>
      <color theme="0"/>
      <name val="Arial Nova"/>
      <family val="2"/>
    </font>
    <font>
      <sz val="10"/>
      <name val="Arial Nova"/>
      <family val="2"/>
    </font>
    <font>
      <b/>
      <sz val="10"/>
      <color theme="1"/>
      <name val="Arial Nova"/>
      <family val="2"/>
    </font>
    <font>
      <b/>
      <sz val="10"/>
      <color theme="1" tint="0.249977111117893"/>
      <name val="Arial Nova"/>
      <family val="2"/>
    </font>
    <font>
      <sz val="10"/>
      <color rgb="FFFF0000"/>
      <name val="Arial Nova"/>
      <family val="2"/>
    </font>
    <font>
      <b/>
      <sz val="10"/>
      <color rgb="FFFF0000"/>
      <name val="Arial Nova"/>
      <family val="2"/>
    </font>
    <font>
      <b/>
      <sz val="10"/>
      <color theme="4" tint="-0.499984740745262"/>
      <name val="Arial Nova"/>
      <family val="2"/>
    </font>
    <font>
      <b/>
      <sz val="10"/>
      <color theme="4" tint="-0.249977111117893"/>
      <name val="Arial Nova"/>
      <family val="2"/>
    </font>
    <font>
      <b/>
      <sz val="10"/>
      <color theme="8" tint="-0.499984740745262"/>
      <name val="Arial Nova"/>
      <family val="2"/>
    </font>
    <font>
      <b/>
      <sz val="10"/>
      <name val="Arial Nova"/>
      <family val="2"/>
    </font>
    <font>
      <i/>
      <sz val="10"/>
      <color theme="1"/>
      <name val="Arial Nova"/>
      <family val="2"/>
    </font>
    <font>
      <sz val="10"/>
      <color rgb="FF000000"/>
      <name val="Arial Nova"/>
      <family val="2"/>
    </font>
    <font>
      <b/>
      <sz val="10"/>
      <color theme="3" tint="-0.249977111117893"/>
      <name val="Arial Nova"/>
      <family val="2"/>
    </font>
    <font>
      <sz val="11"/>
      <color theme="1"/>
      <name val="Arial Narrow"/>
      <family val="2"/>
    </font>
    <font>
      <b/>
      <sz val="9"/>
      <color theme="0"/>
      <name val="Arial"/>
      <family val="2"/>
    </font>
    <font>
      <b/>
      <sz val="9"/>
      <name val="Arial"/>
      <family val="2"/>
    </font>
    <font>
      <b/>
      <sz val="9"/>
      <color theme="1"/>
      <name val="Arial"/>
      <family val="2"/>
    </font>
    <font>
      <sz val="9"/>
      <color theme="1"/>
      <name val="Arial"/>
      <family val="2"/>
    </font>
    <font>
      <sz val="10"/>
      <color theme="1"/>
      <name val="Arial"/>
      <family val="2"/>
    </font>
    <font>
      <b/>
      <sz val="9"/>
      <color rgb="FFFF0000"/>
      <name val="Arial"/>
      <family val="2"/>
    </font>
    <font>
      <sz val="9"/>
      <name val="Arial"/>
      <family val="2"/>
    </font>
    <font>
      <sz val="9"/>
      <color theme="3" tint="-0.249977111117893"/>
      <name val="Arial"/>
      <family val="2"/>
    </font>
  </fonts>
  <fills count="2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8000"/>
        <bgColor indexed="64"/>
      </patternFill>
    </fill>
    <fill>
      <patternFill patternType="solid">
        <fgColor rgb="FF009900"/>
        <bgColor indexed="64"/>
      </patternFill>
    </fill>
    <fill>
      <patternFill patternType="solid">
        <fgColor theme="5"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1515"/>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3" tint="-0.249977111117893"/>
        <bgColor indexed="64"/>
      </patternFill>
    </fill>
    <fill>
      <patternFill patternType="solid">
        <fgColor theme="2" tint="-0.499984740745262"/>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theme="4" tint="0.39994506668294322"/>
      </left>
      <right style="double">
        <color theme="4" tint="0.39994506668294322"/>
      </right>
      <top style="double">
        <color theme="4" tint="0.39994506668294322"/>
      </top>
      <bottom style="double">
        <color theme="4" tint="0.39994506668294322"/>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34998626667073579"/>
      </left>
      <right style="hair">
        <color indexed="64"/>
      </right>
      <top style="thin">
        <color theme="1" tint="0.34998626667073579"/>
      </top>
      <bottom style="thin">
        <color theme="1" tint="0.34998626667073579"/>
      </bottom>
      <diagonal/>
    </border>
    <border>
      <left style="hair">
        <color indexed="64"/>
      </left>
      <right style="hair">
        <color indexed="64"/>
      </right>
      <top style="thin">
        <color theme="1" tint="0.34998626667073579"/>
      </top>
      <bottom style="thin">
        <color theme="1" tint="0.34998626667073579"/>
      </bottom>
      <diagonal/>
    </border>
    <border>
      <left style="hair">
        <color indexed="64"/>
      </left>
      <right/>
      <top/>
      <bottom style="hair">
        <color indexed="64"/>
      </bottom>
      <diagonal/>
    </border>
    <border>
      <left style="thin">
        <color theme="1" tint="0.34998626667073579"/>
      </left>
      <right style="hair">
        <color indexed="64"/>
      </right>
      <top style="thin">
        <color theme="1" tint="0.34998626667073579"/>
      </top>
      <bottom style="hair">
        <color indexed="64"/>
      </bottom>
      <diagonal/>
    </border>
    <border>
      <left style="hair">
        <color indexed="64"/>
      </left>
      <right style="hair">
        <color indexed="64"/>
      </right>
      <top style="thin">
        <color theme="1" tint="0.34998626667073579"/>
      </top>
      <bottom style="hair">
        <color indexed="64"/>
      </bottom>
      <diagonal/>
    </border>
    <border>
      <left style="hair">
        <color indexed="64"/>
      </left>
      <right style="thin">
        <color theme="1" tint="0.34998626667073579"/>
      </right>
      <top style="thin">
        <color theme="1" tint="0.34998626667073579"/>
      </top>
      <bottom style="hair">
        <color indexed="64"/>
      </bottom>
      <diagonal/>
    </border>
    <border>
      <left style="thin">
        <color theme="1" tint="0.34998626667073579"/>
      </left>
      <right style="hair">
        <color indexed="64"/>
      </right>
      <top style="hair">
        <color indexed="64"/>
      </top>
      <bottom style="hair">
        <color indexed="64"/>
      </bottom>
      <diagonal/>
    </border>
    <border>
      <left style="hair">
        <color indexed="64"/>
      </left>
      <right style="thin">
        <color theme="1" tint="0.34998626667073579"/>
      </right>
      <top style="hair">
        <color indexed="64"/>
      </top>
      <bottom style="hair">
        <color indexed="64"/>
      </bottom>
      <diagonal/>
    </border>
    <border>
      <left style="thin">
        <color theme="1" tint="0.34998626667073579"/>
      </left>
      <right style="hair">
        <color indexed="64"/>
      </right>
      <top style="hair">
        <color indexed="64"/>
      </top>
      <bottom style="thin">
        <color theme="1" tint="0.34998626667073579"/>
      </bottom>
      <diagonal/>
    </border>
    <border>
      <left style="hair">
        <color indexed="64"/>
      </left>
      <right style="hair">
        <color indexed="64"/>
      </right>
      <top style="hair">
        <color indexed="64"/>
      </top>
      <bottom style="thin">
        <color theme="1" tint="0.34998626667073579"/>
      </bottom>
      <diagonal/>
    </border>
    <border>
      <left style="hair">
        <color indexed="64"/>
      </left>
      <right style="thin">
        <color theme="1" tint="0.34998626667073579"/>
      </right>
      <top style="hair">
        <color indexed="64"/>
      </top>
      <bottom style="thin">
        <color theme="1" tint="0.34998626667073579"/>
      </bottom>
      <diagonal/>
    </border>
    <border>
      <left style="hair">
        <color indexed="64"/>
      </left>
      <right/>
      <top style="hair">
        <color indexed="64"/>
      </top>
      <bottom/>
      <diagonal/>
    </border>
    <border>
      <left style="thin">
        <color theme="1" tint="0.34998626667073579"/>
      </left>
      <right style="thin">
        <color theme="1" tint="0.34998626667073579"/>
      </right>
      <top style="thin">
        <color theme="1" tint="0.34998626667073579"/>
      </top>
      <bottom style="hair">
        <color indexed="64"/>
      </bottom>
      <diagonal/>
    </border>
    <border>
      <left style="thin">
        <color theme="1" tint="0.34998626667073579"/>
      </left>
      <right style="thin">
        <color theme="1" tint="0.34998626667073579"/>
      </right>
      <top style="hair">
        <color indexed="64"/>
      </top>
      <bottom style="hair">
        <color indexed="64"/>
      </bottom>
      <diagonal/>
    </border>
    <border>
      <left style="thin">
        <color theme="1" tint="0.34998626667073579"/>
      </left>
      <right style="thin">
        <color theme="1" tint="0.34998626667073579"/>
      </right>
      <top style="hair">
        <color indexed="64"/>
      </top>
      <bottom style="thin">
        <color theme="1" tint="0.34998626667073579"/>
      </bottom>
      <diagonal/>
    </border>
    <border>
      <left/>
      <right style="hair">
        <color indexed="64"/>
      </right>
      <top style="hair">
        <color indexed="64"/>
      </top>
      <bottom style="hair">
        <color indexed="64"/>
      </bottom>
      <diagonal/>
    </border>
    <border>
      <left style="thin">
        <color theme="1" tint="0.34998626667073579"/>
      </left>
      <right/>
      <top style="thin">
        <color theme="1" tint="0.34998626667073579"/>
      </top>
      <bottom style="hair">
        <color indexed="64"/>
      </bottom>
      <diagonal/>
    </border>
    <border>
      <left style="thin">
        <color theme="1" tint="0.34998626667073579"/>
      </left>
      <right/>
      <top style="hair">
        <color indexed="64"/>
      </top>
      <bottom style="hair">
        <color indexed="64"/>
      </bottom>
      <diagonal/>
    </border>
    <border>
      <left style="thin">
        <color theme="1" tint="0.34998626667073579"/>
      </left>
      <right/>
      <top style="hair">
        <color indexed="64"/>
      </top>
      <bottom style="thin">
        <color theme="1" tint="0.34998626667073579"/>
      </bottom>
      <diagonal/>
    </border>
    <border>
      <left/>
      <right style="hair">
        <color indexed="64"/>
      </right>
      <top style="thin">
        <color theme="1" tint="0.34998626667073579"/>
      </top>
      <bottom style="hair">
        <color indexed="64"/>
      </bottom>
      <diagonal/>
    </border>
    <border>
      <left/>
      <right style="hair">
        <color indexed="64"/>
      </right>
      <top style="hair">
        <color indexed="64"/>
      </top>
      <bottom style="thin">
        <color theme="1" tint="0.34998626667073579"/>
      </bottom>
      <diagonal/>
    </border>
    <border>
      <left style="hair">
        <color indexed="64"/>
      </left>
      <right style="thin">
        <color theme="1" tint="0.34998626667073579"/>
      </right>
      <top/>
      <bottom/>
      <diagonal/>
    </border>
    <border>
      <left style="hair">
        <color indexed="64"/>
      </left>
      <right style="thin">
        <color theme="1" tint="0.34998626667073579"/>
      </right>
      <top/>
      <bottom style="thin">
        <color theme="1" tint="0.34998626667073579"/>
      </bottom>
      <diagonal/>
    </border>
    <border>
      <left style="thin">
        <color theme="1" tint="0.34998626667073579"/>
      </left>
      <right style="hair">
        <color indexed="64"/>
      </right>
      <top style="hair">
        <color indexed="64"/>
      </top>
      <bottom/>
      <diagonal/>
    </border>
    <border>
      <left style="hair">
        <color indexed="64"/>
      </left>
      <right style="hair">
        <color indexed="64"/>
      </right>
      <top style="thin">
        <color theme="1" tint="0.34998626667073579"/>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theme="1" tint="0.34998626667073579"/>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indexed="64"/>
      </left>
      <right style="medium">
        <color indexed="64"/>
      </right>
      <top style="medium">
        <color indexed="64"/>
      </top>
      <bottom style="thin">
        <color theme="2" tint="-9.9978637043366805E-2"/>
      </bottom>
      <diagonal/>
    </border>
    <border>
      <left style="medium">
        <color indexed="64"/>
      </left>
      <right style="thin">
        <color theme="2" tint="-9.9978637043366805E-2"/>
      </right>
      <top style="medium">
        <color indexed="64"/>
      </top>
      <bottom style="thin">
        <color theme="2" tint="-9.9978637043366805E-2"/>
      </bottom>
      <diagonal/>
    </border>
    <border>
      <left style="thin">
        <color theme="2" tint="-9.9978637043366805E-2"/>
      </left>
      <right style="thin">
        <color theme="2" tint="-9.9978637043366805E-2"/>
      </right>
      <top style="medium">
        <color indexed="64"/>
      </top>
      <bottom style="thin">
        <color theme="2" tint="-9.9978637043366805E-2"/>
      </bottom>
      <diagonal/>
    </border>
    <border>
      <left style="thin">
        <color theme="2" tint="-9.9978637043366805E-2"/>
      </left>
      <right style="medium">
        <color indexed="64"/>
      </right>
      <top style="medium">
        <color indexed="64"/>
      </top>
      <bottom style="thin">
        <color theme="2" tint="-9.9978637043366805E-2"/>
      </bottom>
      <diagonal/>
    </border>
    <border>
      <left style="medium">
        <color indexed="64"/>
      </left>
      <right style="medium">
        <color indexed="64"/>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medium">
        <color indexed="64"/>
      </right>
      <top style="medium">
        <color theme="2" tint="-9.9978637043366805E-2"/>
      </top>
      <bottom style="thin">
        <color theme="2" tint="-9.9978637043366805E-2"/>
      </bottom>
      <diagonal/>
    </border>
    <border>
      <left style="medium">
        <color indexed="64"/>
      </left>
      <right style="medium">
        <color indexed="64"/>
      </right>
      <top style="medium">
        <color theme="2" tint="-9.9978637043366805E-2"/>
      </top>
      <bottom/>
      <diagonal/>
    </border>
    <border>
      <left style="medium">
        <color indexed="64"/>
      </left>
      <right style="medium">
        <color indexed="64"/>
      </right>
      <top/>
      <bottom style="medium">
        <color theme="2" tint="-9.9978637043366805E-2"/>
      </bottom>
      <diagonal/>
    </border>
    <border>
      <left style="medium">
        <color indexed="64"/>
      </left>
      <right style="medium">
        <color indexed="64"/>
      </right>
      <top style="medium">
        <color theme="2" tint="-9.9978637043366805E-2"/>
      </top>
      <bottom style="medium">
        <color indexed="64"/>
      </bottom>
      <diagonal/>
    </border>
    <border>
      <left style="thin">
        <color theme="2" tint="-9.9978637043366805E-2"/>
      </left>
      <right style="thin">
        <color theme="2" tint="-9.9978637043366805E-2"/>
      </right>
      <top style="medium">
        <color theme="2" tint="-9.9978637043366805E-2"/>
      </top>
      <bottom style="medium">
        <color indexed="64"/>
      </bottom>
      <diagonal/>
    </border>
    <border>
      <left style="thin">
        <color theme="0"/>
      </left>
      <right style="thin">
        <color theme="0"/>
      </right>
      <top style="thin">
        <color theme="0"/>
      </top>
      <bottom style="thin">
        <color theme="0"/>
      </bottom>
      <diagonal/>
    </border>
    <border>
      <left style="medium">
        <color indexed="64"/>
      </left>
      <right style="medium">
        <color indexed="64"/>
      </right>
      <top style="thin">
        <color theme="2" tint="-9.9978637043366805E-2"/>
      </top>
      <bottom/>
      <diagonal/>
    </border>
    <border>
      <left style="hair">
        <color indexed="64"/>
      </left>
      <right/>
      <top style="hair">
        <color indexed="64"/>
      </top>
      <bottom style="thin">
        <color theme="1" tint="0.34998626667073579"/>
      </bottom>
      <diagonal/>
    </border>
    <border>
      <left style="thin">
        <color theme="2" tint="-9.9978637043366805E-2"/>
      </left>
      <right style="thin">
        <color theme="2" tint="-9.9978637043366805E-2"/>
      </right>
      <top style="medium">
        <color theme="2" tint="-9.9978637043366805E-2"/>
      </top>
      <bottom/>
      <diagonal/>
    </border>
    <border>
      <left style="thin">
        <color theme="2" tint="-9.9978637043366805E-2"/>
      </left>
      <right style="medium">
        <color indexed="64"/>
      </right>
      <top style="medium">
        <color theme="2" tint="-9.9978637043366805E-2"/>
      </top>
      <bottom/>
      <diagonal/>
    </border>
    <border>
      <left style="hair">
        <color indexed="64"/>
      </left>
      <right/>
      <top style="thin">
        <color theme="1" tint="0.34998626667073579"/>
      </top>
      <bottom style="thin">
        <color theme="1" tint="0.34998626667073579"/>
      </bottom>
      <diagonal/>
    </border>
    <border>
      <left style="hair">
        <color indexed="64"/>
      </left>
      <right/>
      <top style="thin">
        <color theme="1" tint="0.34998626667073579"/>
      </top>
      <bottom style="hair">
        <color indexed="64"/>
      </bottom>
      <diagonal/>
    </border>
    <border>
      <left/>
      <right style="thin">
        <color theme="2" tint="-9.9978637043366805E-2"/>
      </right>
      <top style="medium">
        <color indexed="64"/>
      </top>
      <bottom style="thin">
        <color theme="2" tint="-9.9978637043366805E-2"/>
      </bottom>
      <diagonal/>
    </border>
    <border>
      <left style="medium">
        <color indexed="64"/>
      </left>
      <right style="medium">
        <color indexed="64"/>
      </right>
      <top style="medium">
        <color theme="0"/>
      </top>
      <bottom style="medium">
        <color indexed="64"/>
      </bottom>
      <diagonal/>
    </border>
    <border>
      <left style="thin">
        <color theme="1" tint="0.34998626667073579"/>
      </left>
      <right/>
      <top/>
      <bottom/>
      <diagonal/>
    </border>
    <border>
      <left style="thin">
        <color theme="1" tint="0.34998626667073579"/>
      </left>
      <right style="thin">
        <color theme="1" tint="0.34998626667073579"/>
      </right>
      <top/>
      <bottom/>
      <diagonal/>
    </border>
    <border>
      <left style="thin">
        <color theme="1" tint="0.34998626667073579"/>
      </left>
      <right style="hair">
        <color indexed="64"/>
      </right>
      <top style="thin">
        <color theme="1" tint="0.34998626667073579"/>
      </top>
      <bottom/>
      <diagonal/>
    </border>
    <border>
      <left style="thin">
        <color theme="1" tint="0.34998626667073579"/>
      </left>
      <right style="hair">
        <color indexed="64"/>
      </right>
      <top/>
      <bottom/>
      <diagonal/>
    </border>
    <border>
      <left style="thin">
        <color theme="1" tint="0.34998626667073579"/>
      </left>
      <right style="hair">
        <color indexed="64"/>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hair">
        <color indexed="64"/>
      </left>
      <right style="hair">
        <color indexed="64"/>
      </right>
      <top/>
      <bottom style="thin">
        <color theme="1" tint="0.34998626667073579"/>
      </bottom>
      <diagonal/>
    </border>
    <border>
      <left/>
      <right style="hair">
        <color indexed="64"/>
      </right>
      <top style="hair">
        <color indexed="64"/>
      </top>
      <bottom/>
      <diagonal/>
    </border>
    <border>
      <left style="thin">
        <color theme="2" tint="-9.9978637043366805E-2"/>
      </left>
      <right style="medium">
        <color indexed="64"/>
      </right>
      <top style="medium">
        <color theme="2" tint="-9.9978637043366805E-2"/>
      </top>
      <bottom style="medium">
        <color indexed="64"/>
      </bottom>
      <diagonal/>
    </border>
    <border>
      <left style="thin">
        <color theme="2" tint="-9.9978637043366805E-2"/>
      </left>
      <right/>
      <top style="medium">
        <color theme="2" tint="-9.9978637043366805E-2"/>
      </top>
      <bottom style="medium">
        <color theme="2" tint="-9.9978637043366805E-2"/>
      </bottom>
      <diagonal/>
    </border>
    <border>
      <left/>
      <right style="thin">
        <color theme="2" tint="-9.9978637043366805E-2"/>
      </right>
      <top style="medium">
        <color theme="2" tint="-9.9978637043366805E-2"/>
      </top>
      <bottom style="medium">
        <color theme="2" tint="-9.9978637043366805E-2"/>
      </bottom>
      <diagonal/>
    </border>
    <border>
      <left/>
      <right style="medium">
        <color indexed="64"/>
      </right>
      <top style="medium">
        <color theme="2" tint="-9.9978637043366805E-2"/>
      </top>
      <bottom style="medium">
        <color theme="2" tint="-9.9978637043366805E-2"/>
      </bottom>
      <diagonal/>
    </border>
  </borders>
  <cellStyleXfs count="12">
    <xf numFmtId="0" fontId="0" fillId="0" borderId="0"/>
    <xf numFmtId="9" fontId="26" fillId="0" borderId="0" applyFont="0" applyFill="0" applyBorder="0" applyAlignment="0" applyProtection="0"/>
    <xf numFmtId="165" fontId="26" fillId="0" borderId="0" applyFont="0" applyFill="0" applyBorder="0" applyAlignment="0" applyProtection="0"/>
    <xf numFmtId="41" fontId="26" fillId="0" borderId="0" applyFont="0" applyFill="0" applyBorder="0" applyAlignment="0" applyProtection="0"/>
    <xf numFmtId="0" fontId="26" fillId="0" borderId="0"/>
    <xf numFmtId="0" fontId="26" fillId="0" borderId="0"/>
    <xf numFmtId="0" fontId="26" fillId="0" borderId="0"/>
    <xf numFmtId="0" fontId="26" fillId="0" borderId="0"/>
    <xf numFmtId="9" fontId="31" fillId="0" borderId="0" applyFont="0" applyFill="0" applyBorder="0" applyAlignment="0" applyProtection="0"/>
    <xf numFmtId="0" fontId="33" fillId="0" borderId="0" applyNumberFormat="0" applyFill="0" applyBorder="0" applyAlignment="0" applyProtection="0"/>
    <xf numFmtId="42" fontId="26" fillId="0" borderId="0" applyFont="0" applyFill="0" applyBorder="0" applyAlignment="0" applyProtection="0"/>
    <xf numFmtId="164" fontId="26" fillId="0" borderId="0" applyFont="0" applyFill="0" applyBorder="0" applyAlignment="0" applyProtection="0"/>
  </cellStyleXfs>
  <cellXfs count="672">
    <xf numFmtId="0" fontId="0" fillId="0" borderId="0" xfId="0"/>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readingOrder="1"/>
    </xf>
    <xf numFmtId="0" fontId="9" fillId="0" borderId="4" xfId="0" applyFont="1" applyBorder="1" applyAlignment="1">
      <alignment horizontal="center" vertical="center" wrapText="1"/>
    </xf>
    <xf numFmtId="0" fontId="0" fillId="0" borderId="0" xfId="0" applyAlignment="1">
      <alignment wrapText="1"/>
    </xf>
    <xf numFmtId="0" fontId="2" fillId="5"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2" xfId="0" applyBorder="1"/>
    <xf numFmtId="0" fontId="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2" xfId="0" applyFill="1" applyBorder="1"/>
    <xf numFmtId="0" fontId="0" fillId="0" borderId="0" xfId="0" applyAlignment="1">
      <alignment horizontal="center"/>
    </xf>
    <xf numFmtId="0" fontId="0" fillId="0" borderId="2" xfId="0" applyBorder="1" applyAlignment="1">
      <alignment wrapText="1"/>
    </xf>
    <xf numFmtId="0" fontId="14" fillId="0" borderId="0" xfId="0" applyFont="1" applyAlignment="1">
      <alignment wrapText="1"/>
    </xf>
    <xf numFmtId="0" fontId="17" fillId="6" borderId="2" xfId="0" applyFont="1" applyFill="1" applyBorder="1" applyAlignment="1">
      <alignment horizontal="center" wrapText="1"/>
    </xf>
    <xf numFmtId="0" fontId="17" fillId="6" borderId="2" xfId="0" applyFont="1" applyFill="1" applyBorder="1" applyAlignment="1">
      <alignment horizontal="center"/>
    </xf>
    <xf numFmtId="0" fontId="4" fillId="4" borderId="2" xfId="0" applyFont="1" applyFill="1" applyBorder="1" applyAlignment="1">
      <alignment horizontal="center" vertical="center" wrapText="1"/>
    </xf>
    <xf numFmtId="0" fontId="0" fillId="7" borderId="2" xfId="0" applyFill="1" applyBorder="1" applyAlignment="1">
      <alignment wrapText="1"/>
    </xf>
    <xf numFmtId="0" fontId="0" fillId="7" borderId="5" xfId="0" applyFill="1" applyBorder="1" applyAlignment="1">
      <alignment wrapText="1"/>
    </xf>
    <xf numFmtId="0" fontId="0" fillId="0" borderId="0" xfId="0"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7" borderId="1" xfId="0" applyFont="1" applyFill="1" applyBorder="1" applyAlignment="1">
      <alignment vertical="center" wrapText="1"/>
    </xf>
    <xf numFmtId="0" fontId="6" fillId="0" borderId="2" xfId="0" applyFont="1" applyFill="1" applyBorder="1" applyAlignment="1">
      <alignment horizontal="left" vertical="center" wrapText="1" readingOrder="1"/>
    </xf>
    <xf numFmtId="0" fontId="2" fillId="0" borderId="2" xfId="0" applyFont="1" applyFill="1" applyBorder="1" applyAlignment="1">
      <alignment vertical="center" wrapText="1"/>
    </xf>
    <xf numFmtId="0" fontId="0" fillId="7" borderId="0" xfId="0" applyFill="1" applyAlignment="1">
      <alignment wrapText="1"/>
    </xf>
    <xf numFmtId="0" fontId="17" fillId="8" borderId="5" xfId="0" applyFont="1" applyFill="1" applyBorder="1" applyAlignment="1">
      <alignment horizontal="center"/>
    </xf>
    <xf numFmtId="0" fontId="0" fillId="0" borderId="0" xfId="0" applyFill="1" applyAlignment="1">
      <alignment wrapText="1"/>
    </xf>
    <xf numFmtId="0" fontId="2"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0" fillId="0" borderId="2" xfId="0" applyBorder="1" applyAlignment="1"/>
    <xf numFmtId="0" fontId="0" fillId="0" borderId="2" xfId="0" applyBorder="1" applyAlignment="1">
      <alignment horizontal="center"/>
    </xf>
    <xf numFmtId="0" fontId="4" fillId="4" borderId="2" xfId="0" applyFont="1" applyFill="1" applyBorder="1" applyAlignment="1">
      <alignment horizontal="center" vertical="center" wrapText="1"/>
    </xf>
    <xf numFmtId="0" fontId="4" fillId="0"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3" fillId="0" borderId="0" xfId="0" applyFont="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4" fillId="0" borderId="8" xfId="0" applyFont="1"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7" xfId="0" applyBorder="1" applyAlignment="1">
      <alignment horizontal="left" vertical="center" wrapText="1" indent="1"/>
    </xf>
    <xf numFmtId="0" fontId="0" fillId="0" borderId="7" xfId="0" applyFill="1" applyBorder="1" applyAlignment="1">
      <alignment horizontal="left" vertical="center" wrapText="1" indent="1"/>
    </xf>
    <xf numFmtId="0" fontId="19" fillId="0" borderId="7" xfId="0" applyFont="1" applyFill="1" applyBorder="1" applyAlignment="1">
      <alignment horizontal="left" vertical="center" wrapText="1" indent="1"/>
    </xf>
    <xf numFmtId="0" fontId="19" fillId="0" borderId="7" xfId="0" applyFont="1" applyBorder="1" applyAlignment="1">
      <alignment horizontal="left" vertical="center" wrapText="1" indent="1"/>
    </xf>
    <xf numFmtId="0" fontId="0" fillId="0" borderId="8" xfId="0" applyBorder="1" applyAlignment="1">
      <alignment horizontal="left" vertical="center" wrapText="1" indent="1"/>
    </xf>
    <xf numFmtId="0" fontId="0" fillId="0" borderId="10" xfId="0" applyBorder="1" applyAlignment="1">
      <alignment horizontal="left" vertical="center" wrapText="1" indent="1"/>
    </xf>
    <xf numFmtId="0" fontId="20" fillId="9" borderId="6"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13" xfId="0" applyFont="1" applyBorder="1" applyAlignment="1">
      <alignment horizontal="center" vertical="center" wrapText="1"/>
    </xf>
    <xf numFmtId="0" fontId="22" fillId="0" borderId="22" xfId="0" applyFont="1" applyBorder="1" applyAlignment="1">
      <alignment horizontal="center" vertical="center"/>
    </xf>
    <xf numFmtId="0" fontId="22" fillId="0" borderId="22"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2" fillId="0" borderId="17" xfId="0" applyFont="1" applyBorder="1" applyAlignment="1">
      <alignment horizontal="center" vertical="center"/>
    </xf>
    <xf numFmtId="0" fontId="23"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15" borderId="17" xfId="0" applyFont="1" applyFill="1" applyBorder="1" applyAlignment="1">
      <alignment horizontal="center" vertical="center" wrapText="1"/>
    </xf>
    <xf numFmtId="0" fontId="22" fillId="15" borderId="13" xfId="0" applyFont="1" applyFill="1" applyBorder="1" applyAlignment="1">
      <alignment horizontal="center" vertical="center" wrapText="1"/>
    </xf>
    <xf numFmtId="0" fontId="22" fillId="13" borderId="28"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2" fillId="14" borderId="17" xfId="0" applyFont="1" applyFill="1" applyBorder="1" applyAlignment="1">
      <alignment horizontal="center" vertical="center" wrapText="1"/>
    </xf>
    <xf numFmtId="0" fontId="22" fillId="13" borderId="17" xfId="0" applyFont="1" applyFill="1" applyBorder="1" applyAlignment="1">
      <alignment horizontal="center" vertical="center" wrapText="1"/>
    </xf>
    <xf numFmtId="0" fontId="22" fillId="14" borderId="30" xfId="0" applyFont="1" applyFill="1" applyBorder="1" applyAlignment="1">
      <alignment horizontal="center" vertical="center" wrapText="1"/>
    </xf>
    <xf numFmtId="0" fontId="22" fillId="16" borderId="15" xfId="0" applyFont="1" applyFill="1" applyBorder="1" applyAlignment="1">
      <alignment horizontal="center" vertical="center" wrapText="1"/>
    </xf>
    <xf numFmtId="0" fontId="22" fillId="0" borderId="23" xfId="0" applyFont="1" applyBorder="1" applyAlignment="1">
      <alignment horizontal="center" vertical="center"/>
    </xf>
    <xf numFmtId="0" fontId="22" fillId="0" borderId="33" xfId="0" applyFont="1" applyBorder="1" applyAlignment="1">
      <alignment horizontal="center" vertical="center" wrapText="1"/>
    </xf>
    <xf numFmtId="0" fontId="24" fillId="0" borderId="19" xfId="0" applyFont="1" applyBorder="1" applyAlignment="1">
      <alignment horizontal="center" vertical="center" wrapText="1"/>
    </xf>
    <xf numFmtId="0" fontId="22" fillId="12" borderId="20" xfId="0" applyFont="1" applyFill="1" applyBorder="1" applyAlignment="1">
      <alignment horizontal="center" vertical="center"/>
    </xf>
    <xf numFmtId="0" fontId="24" fillId="0" borderId="19" xfId="0" applyFont="1" applyBorder="1" applyAlignment="1">
      <alignment horizontal="center" vertical="center"/>
    </xf>
    <xf numFmtId="0" fontId="22" fillId="13" borderId="20" xfId="0" applyFont="1" applyFill="1" applyBorder="1" applyAlignment="1">
      <alignment horizontal="center" vertical="center"/>
    </xf>
    <xf numFmtId="0" fontId="24" fillId="0" borderId="21" xfId="0" applyFont="1" applyBorder="1" applyAlignment="1">
      <alignment horizontal="center" vertical="center"/>
    </xf>
    <xf numFmtId="0" fontId="22" fillId="14" borderId="24"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9" fontId="22" fillId="0" borderId="0" xfId="1" applyFont="1" applyAlignment="1">
      <alignment horizontal="center" vertical="center"/>
    </xf>
    <xf numFmtId="0" fontId="2" fillId="0" borderId="2" xfId="0" applyFont="1" applyBorder="1" applyAlignment="1">
      <alignment horizontal="center" vertical="center" wrapText="1"/>
    </xf>
    <xf numFmtId="0" fontId="28" fillId="13" borderId="29" xfId="0" applyFont="1" applyFill="1" applyBorder="1" applyAlignment="1">
      <alignment horizontal="center" vertical="center" wrapText="1"/>
    </xf>
    <xf numFmtId="0" fontId="1" fillId="0" borderId="2" xfId="0" applyFont="1" applyFill="1" applyBorder="1" applyAlignment="1">
      <alignment vertical="center" wrapText="1"/>
    </xf>
    <xf numFmtId="17" fontId="2" fillId="0" borderId="2" xfId="0" applyNumberFormat="1" applyFont="1" applyBorder="1" applyAlignment="1">
      <alignment horizontal="center" vertical="center" wrapText="1"/>
    </xf>
    <xf numFmtId="17" fontId="5" fillId="0" borderId="2" xfId="0" applyNumberFormat="1" applyFont="1" applyBorder="1" applyAlignment="1">
      <alignment horizontal="center" vertical="center" wrapText="1"/>
    </xf>
    <xf numFmtId="17" fontId="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29" fillId="0" borderId="0" xfId="0" applyFont="1" applyFill="1" applyBorder="1" applyAlignment="1">
      <alignment horizontal="center" vertical="center" wrapText="1"/>
    </xf>
    <xf numFmtId="0" fontId="0" fillId="15" borderId="0" xfId="0" applyFill="1" applyAlignment="1">
      <alignment horizontal="center" vertical="center"/>
    </xf>
    <xf numFmtId="0" fontId="0" fillId="15" borderId="0" xfId="0" applyFill="1" applyAlignment="1">
      <alignment horizontal="center" vertical="center" wrapText="1"/>
    </xf>
    <xf numFmtId="0" fontId="0" fillId="0" borderId="0" xfId="0" applyFill="1" applyAlignment="1">
      <alignment horizontal="center" vertical="center"/>
    </xf>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1" fillId="0" borderId="3" xfId="0" applyFont="1" applyFill="1" applyBorder="1" applyAlignment="1">
      <alignment vertical="center" wrapText="1"/>
    </xf>
    <xf numFmtId="0" fontId="0" fillId="0" borderId="3" xfId="0" applyBorder="1"/>
    <xf numFmtId="0" fontId="3" fillId="2" borderId="42"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5" fillId="0" borderId="2" xfId="0" applyFont="1" applyBorder="1" applyAlignment="1">
      <alignment horizontal="left" vertical="center" wrapText="1" readingOrder="1"/>
    </xf>
    <xf numFmtId="0" fontId="2" fillId="5" borderId="2" xfId="0" applyFont="1" applyFill="1" applyBorder="1" applyAlignment="1">
      <alignment vertical="center" wrapText="1"/>
    </xf>
    <xf numFmtId="0" fontId="5" fillId="5" borderId="2" xfId="0" applyFont="1" applyFill="1" applyBorder="1" applyAlignment="1">
      <alignment horizontal="left" vertical="center" wrapText="1" readingOrder="1"/>
    </xf>
    <xf numFmtId="0" fontId="13" fillId="0" borderId="0" xfId="0" applyFont="1"/>
    <xf numFmtId="0" fontId="35" fillId="0" borderId="0" xfId="0" applyFont="1"/>
    <xf numFmtId="0" fontId="2" fillId="5" borderId="5" xfId="0" applyFont="1" applyFill="1" applyBorder="1" applyAlignment="1">
      <alignment horizontal="left" vertical="center" wrapText="1"/>
    </xf>
    <xf numFmtId="0" fontId="34" fillId="0" borderId="0" xfId="9" applyFont="1" applyAlignment="1">
      <alignment horizontal="left" indent="7"/>
    </xf>
    <xf numFmtId="0" fontId="0" fillId="9" borderId="0" xfId="0" applyFill="1"/>
    <xf numFmtId="0" fontId="13" fillId="9" borderId="0" xfId="0" applyFont="1" applyFill="1" applyAlignment="1">
      <alignment vertical="center" wrapText="1"/>
    </xf>
    <xf numFmtId="0" fontId="0" fillId="9" borderId="0" xfId="0" applyFill="1" applyAlignment="1">
      <alignment vertical="center" wrapText="1"/>
    </xf>
    <xf numFmtId="0" fontId="36" fillId="0" borderId="0" xfId="0" applyFont="1" applyAlignment="1">
      <alignment vertical="center"/>
    </xf>
    <xf numFmtId="0" fontId="40" fillId="20" borderId="1" xfId="0" applyFont="1" applyFill="1" applyBorder="1" applyAlignment="1">
      <alignment vertical="center"/>
    </xf>
    <xf numFmtId="0" fontId="36" fillId="0" borderId="0" xfId="0" applyFont="1"/>
    <xf numFmtId="0" fontId="40" fillId="20" borderId="2" xfId="0" applyFont="1" applyFill="1" applyBorder="1" applyAlignment="1">
      <alignment vertical="center"/>
    </xf>
    <xf numFmtId="0" fontId="44" fillId="0" borderId="2" xfId="0" applyFont="1" applyFill="1" applyBorder="1" applyAlignment="1">
      <alignment vertical="center" wrapText="1"/>
    </xf>
    <xf numFmtId="0" fontId="36" fillId="0" borderId="0" xfId="0" applyFont="1" applyAlignment="1">
      <alignment wrapText="1"/>
    </xf>
    <xf numFmtId="0" fontId="36" fillId="0" borderId="7" xfId="0" applyFont="1" applyBorder="1"/>
    <xf numFmtId="0" fontId="36" fillId="0" borderId="0" xfId="0" applyFont="1" applyFill="1"/>
    <xf numFmtId="0" fontId="36" fillId="0" borderId="0" xfId="0" applyFont="1" applyFill="1" applyAlignment="1"/>
    <xf numFmtId="9" fontId="36" fillId="0" borderId="0" xfId="1" applyFont="1"/>
    <xf numFmtId="0" fontId="36" fillId="0" borderId="0" xfId="0" applyFont="1" applyAlignment="1">
      <alignment horizontal="center"/>
    </xf>
    <xf numFmtId="0" fontId="39" fillId="0" borderId="13" xfId="0" applyFont="1" applyFill="1" applyBorder="1" applyAlignment="1">
      <alignment horizontal="center" vertical="center" wrapText="1"/>
    </xf>
    <xf numFmtId="0" fontId="39" fillId="0" borderId="13" xfId="0" applyFont="1" applyFill="1" applyBorder="1" applyAlignment="1">
      <alignment vertical="center" wrapText="1"/>
    </xf>
    <xf numFmtId="0" fontId="36" fillId="0" borderId="13" xfId="0" applyFont="1" applyFill="1" applyBorder="1" applyAlignment="1">
      <alignment vertical="center" wrapText="1"/>
    </xf>
    <xf numFmtId="0" fontId="39" fillId="0" borderId="13" xfId="0" applyFont="1" applyFill="1" applyBorder="1" applyAlignment="1" applyProtection="1">
      <alignment vertical="center" wrapText="1"/>
    </xf>
    <xf numFmtId="9" fontId="36" fillId="0" borderId="13" xfId="0" applyNumberFormat="1" applyFont="1" applyFill="1" applyBorder="1" applyAlignment="1">
      <alignment horizontal="center" vertical="center"/>
    </xf>
    <xf numFmtId="0" fontId="36" fillId="0" borderId="13" xfId="0" applyFont="1" applyFill="1" applyBorder="1" applyAlignment="1">
      <alignment horizontal="center" vertical="center" wrapText="1"/>
    </xf>
    <xf numFmtId="0" fontId="36" fillId="0" borderId="13" xfId="0" applyFont="1" applyFill="1" applyBorder="1" applyAlignment="1">
      <alignment vertical="center"/>
    </xf>
    <xf numFmtId="0" fontId="36" fillId="0" borderId="13" xfId="0" applyFont="1" applyFill="1" applyBorder="1" applyAlignment="1" applyProtection="1">
      <alignment horizontal="center" vertical="center"/>
    </xf>
    <xf numFmtId="9" fontId="36" fillId="0" borderId="13" xfId="1" quotePrefix="1" applyFont="1" applyFill="1" applyBorder="1" applyAlignment="1" applyProtection="1">
      <alignment horizontal="center" vertical="center" wrapText="1"/>
    </xf>
    <xf numFmtId="0" fontId="36" fillId="0" borderId="13" xfId="0" quotePrefix="1" applyFont="1" applyFill="1" applyBorder="1" applyAlignment="1" applyProtection="1">
      <alignment horizontal="center" vertical="center" wrapText="1"/>
    </xf>
    <xf numFmtId="9" fontId="36" fillId="0" borderId="13" xfId="0" applyNumberFormat="1" applyFont="1" applyFill="1" applyBorder="1" applyAlignment="1" applyProtection="1">
      <alignment horizontal="center" vertical="center"/>
    </xf>
    <xf numFmtId="9" fontId="36" fillId="0" borderId="13" xfId="1" applyFont="1" applyFill="1" applyBorder="1" applyAlignment="1" applyProtection="1">
      <alignment horizontal="center" vertical="center"/>
    </xf>
    <xf numFmtId="0" fontId="36" fillId="0" borderId="13" xfId="0" applyFont="1" applyFill="1" applyBorder="1" applyAlignment="1" applyProtection="1">
      <alignment horizontal="center" vertical="center" wrapText="1"/>
    </xf>
    <xf numFmtId="1" fontId="36" fillId="0" borderId="13" xfId="3" applyNumberFormat="1" applyFont="1" applyFill="1" applyBorder="1" applyAlignment="1" applyProtection="1">
      <alignment horizontal="center" vertical="center"/>
    </xf>
    <xf numFmtId="9" fontId="36" fillId="0" borderId="13" xfId="0" applyNumberFormat="1" applyFont="1" applyFill="1" applyBorder="1" applyAlignment="1" applyProtection="1">
      <alignment horizontal="center" vertical="center" wrapText="1"/>
    </xf>
    <xf numFmtId="0" fontId="39" fillId="0" borderId="13" xfId="0" applyFont="1" applyFill="1" applyBorder="1" applyAlignment="1" applyProtection="1">
      <alignment horizontal="center" vertical="center" wrapText="1"/>
    </xf>
    <xf numFmtId="9" fontId="36" fillId="0" borderId="13" xfId="1" applyFont="1" applyFill="1" applyBorder="1" applyAlignment="1">
      <alignment horizontal="center" vertical="center"/>
    </xf>
    <xf numFmtId="0" fontId="36" fillId="0" borderId="13" xfId="0" applyFont="1" applyFill="1" applyBorder="1" applyAlignment="1">
      <alignment horizontal="center" vertical="center"/>
    </xf>
    <xf numFmtId="0" fontId="39" fillId="0" borderId="13" xfId="0" applyFont="1" applyFill="1" applyBorder="1" applyAlignment="1">
      <alignment horizontal="center" vertical="center"/>
    </xf>
    <xf numFmtId="9" fontId="36" fillId="0" borderId="13" xfId="0" applyNumberFormat="1" applyFont="1" applyFill="1" applyBorder="1" applyAlignment="1">
      <alignment horizontal="center" vertical="center" wrapText="1"/>
    </xf>
    <xf numFmtId="1" fontId="36" fillId="0" borderId="13" xfId="1" applyNumberFormat="1" applyFont="1" applyFill="1" applyBorder="1" applyAlignment="1">
      <alignment horizontal="center" vertical="center"/>
    </xf>
    <xf numFmtId="9" fontId="39" fillId="0" borderId="13" xfId="1" applyFont="1" applyFill="1" applyBorder="1" applyAlignment="1">
      <alignment horizontal="center" vertical="center"/>
    </xf>
    <xf numFmtId="9" fontId="39" fillId="0" borderId="13" xfId="0" applyNumberFormat="1" applyFont="1" applyFill="1" applyBorder="1" applyAlignment="1">
      <alignment horizontal="center" vertical="center"/>
    </xf>
    <xf numFmtId="0" fontId="36" fillId="0" borderId="13" xfId="0" applyFont="1" applyFill="1" applyBorder="1" applyAlignment="1" applyProtection="1">
      <alignment vertical="center" wrapText="1"/>
    </xf>
    <xf numFmtId="0" fontId="39" fillId="0" borderId="13" xfId="0" applyFont="1" applyFill="1" applyBorder="1" applyAlignment="1">
      <alignment vertical="center"/>
    </xf>
    <xf numFmtId="9" fontId="39" fillId="0" borderId="13" xfId="0" applyNumberFormat="1" applyFont="1" applyFill="1" applyBorder="1" applyAlignment="1" applyProtection="1">
      <alignment horizontal="center" vertical="center"/>
    </xf>
    <xf numFmtId="9" fontId="39" fillId="0" borderId="13" xfId="0" applyNumberFormat="1" applyFont="1" applyFill="1" applyBorder="1" applyAlignment="1">
      <alignment horizontal="center" vertical="center" wrapText="1"/>
    </xf>
    <xf numFmtId="0" fontId="45" fillId="18" borderId="25" xfId="0" applyFont="1" applyFill="1" applyBorder="1" applyAlignment="1">
      <alignment horizontal="center" vertical="center"/>
    </xf>
    <xf numFmtId="0" fontId="45" fillId="18" borderId="25" xfId="0" applyFont="1" applyFill="1" applyBorder="1" applyAlignment="1">
      <alignment horizontal="center" vertical="center" wrapText="1"/>
    </xf>
    <xf numFmtId="0" fontId="46" fillId="10" borderId="25" xfId="0" applyFont="1" applyFill="1" applyBorder="1" applyAlignment="1">
      <alignment horizontal="center" vertical="center" textRotation="90" wrapText="1"/>
    </xf>
    <xf numFmtId="0" fontId="38" fillId="19" borderId="25" xfId="0" applyFont="1" applyFill="1" applyBorder="1" applyAlignment="1">
      <alignment horizontal="center" vertical="center"/>
    </xf>
    <xf numFmtId="0" fontId="38" fillId="22" borderId="25" xfId="0" applyFont="1" applyFill="1" applyBorder="1" applyAlignment="1">
      <alignment horizontal="center" vertical="center" wrapText="1"/>
    </xf>
    <xf numFmtId="0" fontId="50" fillId="0" borderId="49" xfId="0" applyFont="1" applyBorder="1" applyAlignment="1">
      <alignment horizontal="center" vertical="center"/>
    </xf>
    <xf numFmtId="0" fontId="40" fillId="0" borderId="50" xfId="0" applyFont="1" applyBorder="1" applyAlignment="1">
      <alignment horizontal="center" vertical="center"/>
    </xf>
    <xf numFmtId="0" fontId="39" fillId="0" borderId="50" xfId="0" applyFont="1" applyFill="1" applyBorder="1" applyAlignment="1">
      <alignment horizontal="center" vertical="center" wrapText="1"/>
    </xf>
    <xf numFmtId="0" fontId="39" fillId="0" borderId="50" xfId="0" applyFont="1" applyFill="1" applyBorder="1" applyAlignment="1">
      <alignment vertical="center" wrapText="1"/>
    </xf>
    <xf numFmtId="0" fontId="36" fillId="0" borderId="50" xfId="0" applyFont="1" applyFill="1" applyBorder="1" applyAlignment="1">
      <alignment vertical="center" wrapText="1"/>
    </xf>
    <xf numFmtId="0" fontId="39" fillId="0" borderId="50" xfId="0" applyFont="1" applyFill="1" applyBorder="1" applyAlignment="1" applyProtection="1">
      <alignment vertical="center" wrapText="1"/>
    </xf>
    <xf numFmtId="0" fontId="36" fillId="0" borderId="50" xfId="0" applyNumberFormat="1" applyFont="1" applyFill="1" applyBorder="1" applyAlignment="1">
      <alignment horizontal="center" vertical="center"/>
    </xf>
    <xf numFmtId="9" fontId="36" fillId="0" borderId="50" xfId="0" applyNumberFormat="1" applyFont="1" applyFill="1" applyBorder="1" applyAlignment="1">
      <alignment horizontal="center" vertical="center"/>
    </xf>
    <xf numFmtId="0" fontId="36" fillId="0" borderId="50" xfId="0" applyFont="1" applyFill="1" applyBorder="1" applyAlignment="1">
      <alignment horizontal="center" vertical="center" wrapText="1"/>
    </xf>
    <xf numFmtId="0" fontId="36" fillId="0" borderId="50" xfId="0" applyFont="1" applyFill="1" applyBorder="1" applyAlignment="1">
      <alignment vertical="center"/>
    </xf>
    <xf numFmtId="0" fontId="50" fillId="0" borderId="51" xfId="0" applyFont="1" applyBorder="1" applyAlignment="1">
      <alignment horizontal="center" vertical="center"/>
    </xf>
    <xf numFmtId="0" fontId="50" fillId="0" borderId="15" xfId="0" applyFont="1" applyBorder="1" applyAlignment="1">
      <alignment horizontal="center" vertical="center"/>
    </xf>
    <xf numFmtId="0" fontId="36" fillId="0" borderId="53" xfId="0" applyFont="1" applyFill="1" applyBorder="1" applyAlignment="1">
      <alignment vertical="center" wrapText="1"/>
    </xf>
    <xf numFmtId="0" fontId="36" fillId="0" borderId="53" xfId="0" applyFont="1" applyFill="1" applyBorder="1" applyAlignment="1" applyProtection="1">
      <alignment horizontal="center" vertical="center"/>
    </xf>
    <xf numFmtId="9" fontId="36" fillId="0" borderId="53" xfId="1" quotePrefix="1" applyFont="1" applyFill="1" applyBorder="1" applyAlignment="1" applyProtection="1">
      <alignment horizontal="center" vertical="center" wrapText="1"/>
    </xf>
    <xf numFmtId="0" fontId="36" fillId="0" borderId="53" xfId="0" quotePrefix="1" applyFont="1" applyFill="1" applyBorder="1" applyAlignment="1" applyProtection="1">
      <alignment horizontal="center" vertical="center" wrapText="1"/>
    </xf>
    <xf numFmtId="0" fontId="36" fillId="0" borderId="53" xfId="0" applyFont="1" applyFill="1" applyBorder="1" applyAlignment="1">
      <alignment vertical="center"/>
    </xf>
    <xf numFmtId="0" fontId="36" fillId="0" borderId="58" xfId="0" applyFont="1" applyFill="1" applyBorder="1" applyAlignment="1">
      <alignment vertical="center" wrapText="1"/>
    </xf>
    <xf numFmtId="0" fontId="39" fillId="0" borderId="58" xfId="0" applyFont="1" applyFill="1" applyBorder="1" applyAlignment="1" applyProtection="1">
      <alignment vertical="center" wrapText="1"/>
    </xf>
    <xf numFmtId="9" fontId="36" fillId="0" borderId="58" xfId="1" applyFont="1" applyFill="1" applyBorder="1" applyAlignment="1" applyProtection="1">
      <alignment horizontal="center" vertical="center"/>
    </xf>
    <xf numFmtId="0" fontId="36" fillId="0" borderId="58" xfId="0" applyFont="1" applyFill="1" applyBorder="1" applyAlignment="1" applyProtection="1">
      <alignment horizontal="center" vertical="center" wrapText="1"/>
    </xf>
    <xf numFmtId="166" fontId="36" fillId="0" borderId="58" xfId="2" applyNumberFormat="1" applyFont="1" applyFill="1" applyBorder="1" applyAlignment="1" applyProtection="1">
      <alignment horizontal="center" vertical="center" wrapText="1"/>
    </xf>
    <xf numFmtId="9" fontId="36" fillId="0" borderId="58" xfId="1" quotePrefix="1" applyFont="1" applyFill="1" applyBorder="1" applyAlignment="1" applyProtection="1">
      <alignment horizontal="center" vertical="center" wrapText="1"/>
    </xf>
    <xf numFmtId="0" fontId="36" fillId="0" borderId="58" xfId="0" quotePrefix="1" applyFont="1" applyFill="1" applyBorder="1" applyAlignment="1" applyProtection="1">
      <alignment horizontal="center" vertical="center" wrapText="1"/>
    </xf>
    <xf numFmtId="0" fontId="36" fillId="0" borderId="58" xfId="0" applyFont="1" applyFill="1" applyBorder="1" applyAlignment="1">
      <alignment vertical="center"/>
    </xf>
    <xf numFmtId="1" fontId="36" fillId="0" borderId="53" xfId="3" applyNumberFormat="1" applyFont="1" applyFill="1" applyBorder="1" applyAlignment="1" applyProtection="1">
      <alignment horizontal="center" vertical="center"/>
    </xf>
    <xf numFmtId="9" fontId="36" fillId="0" borderId="53" xfId="0" applyNumberFormat="1" applyFont="1" applyFill="1" applyBorder="1" applyAlignment="1" applyProtection="1">
      <alignment horizontal="center" vertical="center" wrapText="1"/>
    </xf>
    <xf numFmtId="0" fontId="36" fillId="0" borderId="53" xfId="0" applyFont="1" applyFill="1" applyBorder="1" applyAlignment="1" applyProtection="1">
      <alignment horizontal="center" vertical="center" wrapText="1"/>
    </xf>
    <xf numFmtId="0" fontId="39" fillId="0" borderId="58" xfId="0" applyFont="1" applyFill="1" applyBorder="1" applyAlignment="1">
      <alignment vertical="center" wrapText="1"/>
    </xf>
    <xf numFmtId="1" fontId="36" fillId="0" borderId="58" xfId="3" applyNumberFormat="1" applyFont="1" applyFill="1" applyBorder="1" applyAlignment="1" applyProtection="1">
      <alignment horizontal="center" vertical="center"/>
    </xf>
    <xf numFmtId="9" fontId="36" fillId="0" borderId="58" xfId="0" applyNumberFormat="1" applyFont="1" applyFill="1" applyBorder="1" applyAlignment="1" applyProtection="1">
      <alignment horizontal="center" vertical="center" wrapText="1"/>
    </xf>
    <xf numFmtId="0" fontId="39" fillId="0" borderId="58" xfId="0" applyFont="1" applyFill="1" applyBorder="1" applyAlignment="1" applyProtection="1">
      <alignment horizontal="center" vertical="center" wrapText="1"/>
    </xf>
    <xf numFmtId="0" fontId="50" fillId="0" borderId="60" xfId="0" applyFont="1" applyBorder="1" applyAlignment="1">
      <alignment horizontal="center" vertical="center"/>
    </xf>
    <xf numFmtId="0" fontId="50" fillId="0" borderId="61" xfId="0" applyFont="1" applyBorder="1" applyAlignment="1">
      <alignment horizontal="center" vertical="center"/>
    </xf>
    <xf numFmtId="0" fontId="50" fillId="0" borderId="62" xfId="0" applyFont="1" applyBorder="1" applyAlignment="1">
      <alignment horizontal="center" vertical="center"/>
    </xf>
    <xf numFmtId="0" fontId="50" fillId="0" borderId="63" xfId="0" applyFont="1" applyBorder="1" applyAlignment="1">
      <alignment horizontal="center" vertical="center"/>
    </xf>
    <xf numFmtId="9" fontId="36" fillId="0" borderId="53" xfId="1" applyFont="1" applyFill="1" applyBorder="1" applyAlignment="1">
      <alignment horizontal="center" vertical="center"/>
    </xf>
    <xf numFmtId="0" fontId="36" fillId="0" borderId="53" xfId="0" applyFont="1" applyFill="1" applyBorder="1" applyAlignment="1">
      <alignment horizontal="center" vertical="center"/>
    </xf>
    <xf numFmtId="9" fontId="36" fillId="0" borderId="53" xfId="0" applyNumberFormat="1" applyFont="1" applyFill="1" applyBorder="1" applyAlignment="1">
      <alignment horizontal="center" vertical="center"/>
    </xf>
    <xf numFmtId="0" fontId="36" fillId="0" borderId="53" xfId="0" applyFont="1" applyFill="1" applyBorder="1" applyAlignment="1">
      <alignment horizontal="center" vertical="center" wrapText="1"/>
    </xf>
    <xf numFmtId="9" fontId="36" fillId="0" borderId="58" xfId="0" applyNumberFormat="1" applyFont="1" applyFill="1" applyBorder="1" applyAlignment="1">
      <alignment horizontal="center" vertical="center"/>
    </xf>
    <xf numFmtId="0" fontId="36" fillId="0" borderId="58" xfId="0" applyFont="1" applyFill="1" applyBorder="1" applyAlignment="1">
      <alignment horizontal="center" vertical="center" wrapText="1"/>
    </xf>
    <xf numFmtId="0" fontId="36" fillId="0" borderId="58" xfId="0" applyFont="1" applyFill="1" applyBorder="1" applyAlignment="1">
      <alignment horizontal="center" vertical="center"/>
    </xf>
    <xf numFmtId="0" fontId="50" fillId="0" borderId="52" xfId="0" applyFont="1" applyBorder="1" applyAlignment="1">
      <alignment horizontal="center" vertical="center"/>
    </xf>
    <xf numFmtId="0" fontId="50" fillId="0" borderId="55" xfId="0" applyFont="1" applyBorder="1" applyAlignment="1">
      <alignment horizontal="center" vertical="center"/>
    </xf>
    <xf numFmtId="0" fontId="50" fillId="0" borderId="57" xfId="0" applyFont="1" applyBorder="1" applyAlignment="1">
      <alignment horizontal="center" vertical="center"/>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0" fillId="0" borderId="67" xfId="0" applyFont="1" applyBorder="1" applyAlignment="1">
      <alignment horizontal="center" vertical="center"/>
    </xf>
    <xf numFmtId="0" fontId="39" fillId="0" borderId="53" xfId="0" applyFont="1" applyFill="1" applyBorder="1" applyAlignment="1">
      <alignment vertical="center" wrapText="1"/>
    </xf>
    <xf numFmtId="9" fontId="36" fillId="0" borderId="53" xfId="0" applyNumberFormat="1" applyFont="1" applyFill="1" applyBorder="1" applyAlignment="1">
      <alignment horizontal="center" vertical="center" wrapText="1"/>
    </xf>
    <xf numFmtId="9" fontId="36" fillId="0" borderId="58" xfId="0" applyNumberFormat="1" applyFont="1" applyFill="1" applyBorder="1" applyAlignment="1">
      <alignment horizontal="center" vertical="center" wrapText="1"/>
    </xf>
    <xf numFmtId="0" fontId="36" fillId="0" borderId="50" xfId="0" applyFont="1" applyFill="1" applyBorder="1" applyAlignment="1" applyProtection="1">
      <alignment vertical="center" wrapText="1"/>
    </xf>
    <xf numFmtId="9" fontId="36" fillId="0" borderId="50" xfId="1" applyFont="1" applyFill="1" applyBorder="1" applyAlignment="1" applyProtection="1">
      <alignment horizontal="center" vertical="center"/>
    </xf>
    <xf numFmtId="9" fontId="36" fillId="0" borderId="50" xfId="0" applyNumberFormat="1" applyFont="1" applyFill="1" applyBorder="1" applyAlignment="1" applyProtection="1">
      <alignment horizontal="center" vertical="center" wrapText="1"/>
    </xf>
    <xf numFmtId="0" fontId="40" fillId="0" borderId="50" xfId="0" applyFont="1" applyFill="1" applyBorder="1" applyAlignment="1">
      <alignment horizontal="center" vertical="center" wrapText="1"/>
    </xf>
    <xf numFmtId="9" fontId="36" fillId="0" borderId="50" xfId="1" applyFont="1" applyFill="1" applyBorder="1" applyAlignment="1">
      <alignment horizontal="center" vertical="center" wrapText="1"/>
    </xf>
    <xf numFmtId="9" fontId="36" fillId="0" borderId="53" xfId="0" applyNumberFormat="1" applyFont="1" applyFill="1" applyBorder="1" applyAlignment="1" applyProtection="1">
      <alignment horizontal="center" vertical="center"/>
    </xf>
    <xf numFmtId="0" fontId="39" fillId="0" borderId="53" xfId="0" applyFont="1" applyFill="1" applyBorder="1" applyAlignment="1">
      <alignment horizontal="center" vertical="center" wrapText="1"/>
    </xf>
    <xf numFmtId="0" fontId="39" fillId="0" borderId="58" xfId="0" applyFont="1" applyFill="1" applyBorder="1" applyAlignment="1">
      <alignment vertical="center"/>
    </xf>
    <xf numFmtId="9" fontId="36" fillId="0" borderId="58" xfId="0" applyNumberFormat="1" applyFont="1" applyFill="1" applyBorder="1" applyAlignment="1" applyProtection="1">
      <alignment horizontal="center" vertical="center"/>
    </xf>
    <xf numFmtId="42" fontId="36" fillId="0" borderId="58" xfId="10" applyFont="1" applyFill="1" applyBorder="1" applyAlignment="1">
      <alignment vertical="center"/>
    </xf>
    <xf numFmtId="6" fontId="36" fillId="0" borderId="58" xfId="0" applyNumberFormat="1" applyFont="1" applyFill="1" applyBorder="1" applyAlignment="1">
      <alignment horizontal="center" vertical="center"/>
    </xf>
    <xf numFmtId="166" fontId="36" fillId="0" borderId="58" xfId="2" applyNumberFormat="1" applyFont="1" applyFill="1" applyBorder="1" applyAlignment="1" applyProtection="1">
      <alignment horizontal="center" vertical="center"/>
    </xf>
    <xf numFmtId="0" fontId="39" fillId="0" borderId="58" xfId="0" applyFont="1" applyFill="1" applyBorder="1" applyAlignment="1">
      <alignment horizontal="center" vertical="center" wrapText="1"/>
    </xf>
    <xf numFmtId="0" fontId="39" fillId="0" borderId="25" xfId="0" applyFont="1" applyFill="1" applyBorder="1" applyAlignment="1">
      <alignment vertical="center" wrapText="1"/>
    </xf>
    <xf numFmtId="0" fontId="36" fillId="0" borderId="25" xfId="0" applyFont="1" applyFill="1" applyBorder="1" applyAlignment="1">
      <alignment vertical="center" wrapText="1"/>
    </xf>
    <xf numFmtId="9" fontId="39" fillId="0" borderId="25" xfId="0" applyNumberFormat="1" applyFont="1" applyFill="1" applyBorder="1" applyAlignment="1" applyProtection="1">
      <alignment horizontal="center" vertical="center"/>
    </xf>
    <xf numFmtId="0" fontId="36" fillId="0" borderId="25" xfId="0" quotePrefix="1" applyFont="1" applyFill="1" applyBorder="1" applyAlignment="1" applyProtection="1">
      <alignment horizontal="center" vertical="center" wrapText="1"/>
    </xf>
    <xf numFmtId="0" fontId="36" fillId="0" borderId="25" xfId="0" applyFont="1" applyFill="1" applyBorder="1" applyAlignment="1">
      <alignment vertical="center"/>
    </xf>
    <xf numFmtId="1" fontId="39" fillId="0" borderId="25" xfId="0" applyNumberFormat="1" applyFont="1" applyFill="1" applyBorder="1" applyAlignment="1" applyProtection="1">
      <alignment horizontal="center" vertical="center"/>
    </xf>
    <xf numFmtId="0" fontId="36" fillId="0" borderId="13" xfId="0" applyFont="1" applyFill="1" applyBorder="1" applyAlignment="1">
      <alignment vertical="center" wrapText="1"/>
    </xf>
    <xf numFmtId="0" fontId="36" fillId="0" borderId="13" xfId="0" applyFont="1" applyFill="1" applyBorder="1" applyAlignment="1">
      <alignment vertical="center" wrapText="1"/>
    </xf>
    <xf numFmtId="0" fontId="36" fillId="0" borderId="58" xfId="0" applyNumberFormat="1" applyFont="1" applyFill="1" applyBorder="1" applyAlignment="1">
      <alignment horizontal="center" vertical="center" wrapText="1"/>
    </xf>
    <xf numFmtId="9" fontId="36" fillId="0" borderId="50" xfId="0" applyNumberFormat="1" applyFont="1" applyFill="1" applyBorder="1" applyAlignment="1">
      <alignment horizontal="center" vertical="center" wrapText="1"/>
    </xf>
    <xf numFmtId="0" fontId="36" fillId="0" borderId="13" xfId="0" applyFont="1" applyFill="1" applyBorder="1" applyAlignment="1">
      <alignment vertical="center" wrapText="1"/>
    </xf>
    <xf numFmtId="0" fontId="36" fillId="0" borderId="53" xfId="0" applyFont="1" applyFill="1" applyBorder="1" applyAlignment="1">
      <alignment vertical="center" wrapText="1"/>
    </xf>
    <xf numFmtId="0" fontId="36" fillId="0" borderId="58" xfId="0" quotePrefix="1" applyFont="1" applyFill="1" applyBorder="1" applyAlignment="1" applyProtection="1">
      <alignment vertical="center" wrapText="1"/>
    </xf>
    <xf numFmtId="9" fontId="36" fillId="0" borderId="58" xfId="1" applyFont="1" applyFill="1" applyBorder="1" applyAlignment="1" applyProtection="1">
      <alignment horizontal="center" vertical="center" wrapText="1"/>
    </xf>
    <xf numFmtId="0" fontId="50" fillId="0" borderId="72" xfId="0" applyFont="1" applyBorder="1" applyAlignment="1">
      <alignment horizontal="center" vertical="center"/>
    </xf>
    <xf numFmtId="0" fontId="39" fillId="0" borderId="13" xfId="0" applyFont="1" applyFill="1" applyBorder="1" applyAlignment="1">
      <alignment horizontal="center" vertical="center" wrapText="1"/>
    </xf>
    <xf numFmtId="0" fontId="36" fillId="0" borderId="13" xfId="0" applyFont="1" applyFill="1" applyBorder="1" applyAlignment="1">
      <alignment vertical="center" wrapText="1"/>
    </xf>
    <xf numFmtId="166" fontId="36" fillId="0" borderId="13" xfId="2" applyNumberFormat="1" applyFont="1" applyFill="1" applyBorder="1" applyAlignment="1" applyProtection="1">
      <alignment horizontal="center" vertical="center"/>
    </xf>
    <xf numFmtId="0" fontId="39" fillId="0" borderId="53" xfId="0" applyFont="1" applyFill="1" applyBorder="1" applyAlignment="1" applyProtection="1">
      <alignment vertical="center" wrapText="1"/>
    </xf>
    <xf numFmtId="0" fontId="39" fillId="0" borderId="53" xfId="0" applyFont="1" applyFill="1" applyBorder="1" applyAlignment="1" applyProtection="1">
      <alignment horizontal="center" vertical="center"/>
    </xf>
    <xf numFmtId="0" fontId="39" fillId="0" borderId="13" xfId="0" applyFont="1" applyFill="1" applyBorder="1" applyAlignment="1" applyProtection="1">
      <alignment horizontal="center" vertical="center"/>
    </xf>
    <xf numFmtId="0" fontId="36" fillId="0" borderId="13" xfId="0" quotePrefix="1" applyFont="1" applyFill="1" applyBorder="1" applyAlignment="1" applyProtection="1">
      <alignment vertical="center" wrapText="1"/>
    </xf>
    <xf numFmtId="0" fontId="39" fillId="0" borderId="13" xfId="0" quotePrefix="1" applyFont="1" applyFill="1" applyBorder="1" applyAlignment="1" applyProtection="1">
      <alignment vertical="center" wrapText="1"/>
    </xf>
    <xf numFmtId="166" fontId="39" fillId="0" borderId="58" xfId="2" applyNumberFormat="1" applyFont="1" applyFill="1" applyBorder="1" applyAlignment="1" applyProtection="1">
      <alignment horizontal="center" vertical="center" wrapText="1"/>
    </xf>
    <xf numFmtId="0" fontId="39" fillId="0" borderId="13" xfId="0" applyNumberFormat="1" applyFont="1" applyFill="1" applyBorder="1" applyAlignment="1" applyProtection="1">
      <alignment horizontal="center" vertical="center"/>
    </xf>
    <xf numFmtId="0" fontId="39" fillId="0" borderId="58" xfId="0" applyFont="1" applyFill="1" applyBorder="1" applyAlignment="1">
      <alignment horizontal="center" vertical="center"/>
    </xf>
    <xf numFmtId="9" fontId="39" fillId="0" borderId="58" xfId="1" applyFont="1" applyFill="1" applyBorder="1" applyAlignment="1">
      <alignment horizontal="center" vertical="center"/>
    </xf>
    <xf numFmtId="9" fontId="39" fillId="0" borderId="25" xfId="0" applyNumberFormat="1" applyFont="1" applyFill="1" applyBorder="1" applyAlignment="1" applyProtection="1">
      <alignment horizontal="center" vertical="center" wrapText="1"/>
    </xf>
    <xf numFmtId="0" fontId="51" fillId="0" borderId="0" xfId="0" applyFont="1"/>
    <xf numFmtId="0" fontId="51" fillId="0" borderId="77" xfId="0" applyFont="1" applyBorder="1"/>
    <xf numFmtId="0" fontId="51" fillId="0" borderId="78" xfId="0" applyFont="1" applyBorder="1"/>
    <xf numFmtId="0" fontId="51" fillId="0" borderId="79" xfId="0" applyFont="1" applyBorder="1"/>
    <xf numFmtId="0" fontId="51" fillId="0" borderId="80" xfId="0" applyFont="1" applyBorder="1"/>
    <xf numFmtId="0" fontId="51" fillId="0" borderId="2" xfId="0" applyFont="1" applyBorder="1"/>
    <xf numFmtId="0" fontId="51" fillId="0" borderId="81" xfId="0" applyFont="1" applyBorder="1"/>
    <xf numFmtId="0" fontId="51" fillId="0" borderId="80" xfId="0" applyFont="1" applyBorder="1" applyAlignment="1">
      <alignment vertical="center" wrapText="1"/>
    </xf>
    <xf numFmtId="0" fontId="51" fillId="0" borderId="2" xfId="0" applyFont="1" applyBorder="1" applyAlignment="1">
      <alignment horizontal="center" vertical="center" wrapText="1"/>
    </xf>
    <xf numFmtId="0" fontId="51" fillId="0" borderId="2" xfId="0" applyFont="1" applyBorder="1" applyAlignment="1">
      <alignment horizontal="center" vertical="center"/>
    </xf>
    <xf numFmtId="14" fontId="51" fillId="0" borderId="81" xfId="0" applyNumberFormat="1" applyFont="1" applyBorder="1" applyAlignment="1">
      <alignment vertical="center"/>
    </xf>
    <xf numFmtId="14" fontId="51" fillId="0" borderId="81" xfId="0" applyNumberFormat="1" applyFont="1" applyBorder="1" applyAlignment="1">
      <alignment horizontal="center" vertical="center"/>
    </xf>
    <xf numFmtId="0" fontId="51" fillId="0" borderId="82" xfId="0" applyFont="1" applyBorder="1" applyAlignment="1">
      <alignment horizontal="center" vertical="center"/>
    </xf>
    <xf numFmtId="0" fontId="51" fillId="0" borderId="83" xfId="0" applyFont="1" applyBorder="1" applyAlignment="1">
      <alignment horizontal="center" vertical="center"/>
    </xf>
    <xf numFmtId="0" fontId="51" fillId="0" borderId="84" xfId="0" applyFont="1" applyBorder="1" applyAlignment="1">
      <alignment horizontal="center" vertical="center"/>
    </xf>
    <xf numFmtId="0" fontId="36" fillId="0" borderId="13" xfId="0" applyFont="1" applyFill="1" applyBorder="1" applyAlignment="1">
      <alignment vertical="center" wrapText="1"/>
    </xf>
    <xf numFmtId="0" fontId="36" fillId="0" borderId="53" xfId="0" applyFont="1" applyFill="1" applyBorder="1" applyAlignment="1">
      <alignment vertical="center" wrapText="1"/>
    </xf>
    <xf numFmtId="9" fontId="42" fillId="0" borderId="50" xfId="1" applyFont="1" applyFill="1" applyBorder="1" applyAlignment="1">
      <alignment horizontal="center" vertical="center" wrapText="1"/>
    </xf>
    <xf numFmtId="9" fontId="39" fillId="0" borderId="58" xfId="0" applyNumberFormat="1" applyFont="1" applyFill="1" applyBorder="1" applyAlignment="1">
      <alignment horizontal="center" vertical="center" wrapText="1"/>
    </xf>
    <xf numFmtId="0" fontId="36" fillId="0" borderId="13" xfId="0" applyFont="1" applyFill="1" applyBorder="1" applyAlignment="1">
      <alignment vertical="center" wrapText="1"/>
    </xf>
    <xf numFmtId="1" fontId="39" fillId="0" borderId="13" xfId="0" applyNumberFormat="1" applyFont="1" applyFill="1" applyBorder="1" applyAlignment="1">
      <alignment horizontal="center" vertical="center"/>
    </xf>
    <xf numFmtId="0" fontId="36" fillId="0" borderId="50" xfId="0" applyFont="1" applyFill="1" applyBorder="1" applyAlignment="1">
      <alignment horizontal="center" vertical="center"/>
    </xf>
    <xf numFmtId="9" fontId="38" fillId="0" borderId="50" xfId="0" applyNumberFormat="1" applyFont="1" applyFill="1" applyBorder="1" applyAlignment="1">
      <alignment horizontal="center" vertical="center"/>
    </xf>
    <xf numFmtId="9" fontId="41" fillId="0" borderId="50" xfId="0" applyNumberFormat="1" applyFont="1" applyFill="1" applyBorder="1" applyAlignment="1">
      <alignment horizontal="center" vertical="center"/>
    </xf>
    <xf numFmtId="9" fontId="47" fillId="0" borderId="50" xfId="0" applyNumberFormat="1" applyFont="1" applyFill="1" applyBorder="1" applyAlignment="1">
      <alignment horizontal="center" vertical="center"/>
    </xf>
    <xf numFmtId="0" fontId="40" fillId="0" borderId="53"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40" fillId="0" borderId="58" xfId="0" applyFont="1" applyFill="1" applyBorder="1" applyAlignment="1">
      <alignment horizontal="center" vertical="center" wrapText="1"/>
    </xf>
    <xf numFmtId="0" fontId="36" fillId="0" borderId="58" xfId="0" applyFont="1" applyFill="1" applyBorder="1" applyAlignment="1">
      <alignment horizontal="center" vertical="center" wrapText="1"/>
    </xf>
    <xf numFmtId="9" fontId="40" fillId="0" borderId="50" xfId="0" applyNumberFormat="1" applyFont="1" applyFill="1" applyBorder="1" applyAlignment="1">
      <alignment horizontal="center" vertical="center"/>
    </xf>
    <xf numFmtId="0" fontId="40" fillId="0" borderId="25"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5" xfId="0" applyFont="1" applyFill="1" applyBorder="1" applyAlignment="1">
      <alignment horizontal="center" vertical="center"/>
    </xf>
    <xf numFmtId="9" fontId="38" fillId="0" borderId="25" xfId="0" applyNumberFormat="1" applyFont="1" applyFill="1" applyBorder="1" applyAlignment="1">
      <alignment horizontal="center" vertical="center"/>
    </xf>
    <xf numFmtId="9" fontId="41" fillId="0" borderId="25" xfId="0" applyNumberFormat="1" applyFont="1" applyFill="1" applyBorder="1" applyAlignment="1">
      <alignment horizontal="center" vertical="center"/>
    </xf>
    <xf numFmtId="9" fontId="40" fillId="0" borderId="13" xfId="0" applyNumberFormat="1" applyFont="1" applyFill="1" applyBorder="1" applyAlignment="1">
      <alignment horizontal="center" vertical="center"/>
    </xf>
    <xf numFmtId="9" fontId="38" fillId="0" borderId="13" xfId="0" applyNumberFormat="1" applyFont="1" applyFill="1" applyBorder="1" applyAlignment="1">
      <alignment horizontal="center" vertical="center"/>
    </xf>
    <xf numFmtId="9" fontId="41" fillId="0" borderId="13" xfId="0" applyNumberFormat="1" applyFont="1" applyFill="1" applyBorder="1" applyAlignment="1">
      <alignment horizontal="center" vertical="center"/>
    </xf>
    <xf numFmtId="9" fontId="40" fillId="0" borderId="58" xfId="0" applyNumberFormat="1" applyFont="1" applyFill="1" applyBorder="1" applyAlignment="1">
      <alignment horizontal="center" vertical="center"/>
    </xf>
    <xf numFmtId="9" fontId="38" fillId="0" borderId="58" xfId="0" applyNumberFormat="1" applyFont="1" applyFill="1" applyBorder="1" applyAlignment="1">
      <alignment horizontal="center" vertical="center"/>
    </xf>
    <xf numFmtId="9" fontId="41" fillId="0" borderId="58" xfId="0" applyNumberFormat="1" applyFont="1" applyFill="1" applyBorder="1" applyAlignment="1">
      <alignment horizontal="center" vertical="center"/>
    </xf>
    <xf numFmtId="0" fontId="40" fillId="0" borderId="25" xfId="0" applyFont="1" applyFill="1" applyBorder="1" applyAlignment="1">
      <alignment horizontal="center" vertical="center" wrapText="1"/>
    </xf>
    <xf numFmtId="9" fontId="40" fillId="0" borderId="25" xfId="0" applyNumberFormat="1" applyFont="1" applyFill="1" applyBorder="1" applyAlignment="1">
      <alignment horizontal="center" vertical="center"/>
    </xf>
    <xf numFmtId="0" fontId="43" fillId="0" borderId="13"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3" xfId="0" applyFont="1" applyFill="1" applyBorder="1" applyAlignment="1">
      <alignment horizontal="center" vertical="center"/>
    </xf>
    <xf numFmtId="9" fontId="40" fillId="0" borderId="53" xfId="0" applyNumberFormat="1" applyFont="1" applyFill="1" applyBorder="1" applyAlignment="1">
      <alignment horizontal="center" vertical="center"/>
    </xf>
    <xf numFmtId="9" fontId="38" fillId="0" borderId="53" xfId="0" applyNumberFormat="1" applyFont="1" applyFill="1" applyBorder="1" applyAlignment="1">
      <alignment horizontal="center" vertical="center"/>
    </xf>
    <xf numFmtId="9" fontId="41" fillId="0" borderId="53" xfId="0" applyNumberFormat="1" applyFont="1" applyFill="1" applyBorder="1" applyAlignment="1">
      <alignment horizontal="center" vertical="center"/>
    </xf>
    <xf numFmtId="9" fontId="36" fillId="0" borderId="25" xfId="0" applyNumberFormat="1" applyFont="1" applyFill="1" applyBorder="1" applyAlignment="1">
      <alignment horizontal="center" vertical="center"/>
    </xf>
    <xf numFmtId="9" fontId="39" fillId="0" borderId="50" xfId="1" applyFont="1" applyFill="1" applyBorder="1" applyAlignment="1">
      <alignment horizontal="center" vertical="center" wrapText="1"/>
    </xf>
    <xf numFmtId="9" fontId="39" fillId="0" borderId="53" xfId="0" applyNumberFormat="1" applyFont="1" applyFill="1" applyBorder="1" applyAlignment="1" applyProtection="1">
      <alignment horizontal="center" vertical="center"/>
    </xf>
    <xf numFmtId="9" fontId="39" fillId="0" borderId="53" xfId="0" applyNumberFormat="1" applyFont="1" applyFill="1" applyBorder="1" applyAlignment="1">
      <alignment horizontal="center" vertical="center" wrapText="1"/>
    </xf>
    <xf numFmtId="9" fontId="39" fillId="0" borderId="13" xfId="1" applyFont="1" applyFill="1" applyBorder="1" applyAlignment="1" applyProtection="1">
      <alignment horizontal="center" vertical="center"/>
    </xf>
    <xf numFmtId="0" fontId="36" fillId="0" borderId="0" xfId="0" applyFont="1" applyAlignment="1">
      <alignment horizontal="center" wrapText="1"/>
    </xf>
    <xf numFmtId="9" fontId="39" fillId="0" borderId="25" xfId="0" applyNumberFormat="1" applyFont="1" applyFill="1" applyBorder="1" applyAlignment="1">
      <alignment horizontal="center" vertical="center"/>
    </xf>
    <xf numFmtId="1" fontId="39" fillId="0" borderId="25" xfId="0" applyNumberFormat="1" applyFont="1" applyFill="1" applyBorder="1" applyAlignment="1">
      <alignment horizontal="center" vertical="center"/>
    </xf>
    <xf numFmtId="0" fontId="52" fillId="19" borderId="88" xfId="0" applyFont="1" applyFill="1" applyBorder="1" applyAlignment="1">
      <alignment horizontal="center" vertical="center" wrapText="1"/>
    </xf>
    <xf numFmtId="0" fontId="52" fillId="19" borderId="89" xfId="0" applyFont="1" applyFill="1" applyBorder="1" applyAlignment="1">
      <alignment horizontal="center" vertical="center"/>
    </xf>
    <xf numFmtId="0" fontId="52" fillId="19" borderId="90" xfId="0" applyFont="1" applyFill="1" applyBorder="1" applyAlignment="1">
      <alignment horizontal="center" vertical="center"/>
    </xf>
    <xf numFmtId="9" fontId="54" fillId="10" borderId="91" xfId="0" applyNumberFormat="1" applyFont="1" applyFill="1" applyBorder="1" applyAlignment="1">
      <alignment horizontal="center" vertical="center"/>
    </xf>
    <xf numFmtId="0" fontId="55" fillId="10" borderId="92" xfId="0" applyFont="1" applyFill="1" applyBorder="1" applyAlignment="1">
      <alignment horizontal="center" vertical="center" wrapText="1"/>
    </xf>
    <xf numFmtId="0" fontId="55" fillId="10" borderId="93" xfId="0" applyFont="1" applyFill="1" applyBorder="1" applyAlignment="1">
      <alignment horizontal="center" vertical="center"/>
    </xf>
    <xf numFmtId="0" fontId="55" fillId="10" borderId="94" xfId="0" applyFont="1" applyFill="1" applyBorder="1" applyAlignment="1">
      <alignment horizontal="center" vertical="center"/>
    </xf>
    <xf numFmtId="9" fontId="54" fillId="10" borderId="95" xfId="0" applyNumberFormat="1" applyFont="1" applyFill="1" applyBorder="1" applyAlignment="1">
      <alignment horizontal="center" vertical="center"/>
    </xf>
    <xf numFmtId="0" fontId="55" fillId="10" borderId="96" xfId="0" applyFont="1" applyFill="1" applyBorder="1" applyAlignment="1">
      <alignment horizontal="center" vertical="center"/>
    </xf>
    <xf numFmtId="0" fontId="55" fillId="10" borderId="97" xfId="0" applyFont="1" applyFill="1" applyBorder="1" applyAlignment="1">
      <alignment horizontal="center" vertical="center"/>
    </xf>
    <xf numFmtId="0" fontId="55" fillId="10" borderId="95" xfId="0" applyFont="1" applyFill="1" applyBorder="1" applyAlignment="1">
      <alignment horizontal="left" vertical="center" wrapText="1"/>
    </xf>
    <xf numFmtId="0" fontId="55" fillId="10" borderId="95" xfId="0" applyFont="1" applyFill="1" applyBorder="1" applyAlignment="1">
      <alignment horizontal="left" vertical="center"/>
    </xf>
    <xf numFmtId="0" fontId="55" fillId="10" borderId="95" xfId="0" applyFont="1" applyFill="1" applyBorder="1" applyAlignment="1">
      <alignment vertical="center" wrapText="1"/>
    </xf>
    <xf numFmtId="9" fontId="55" fillId="10" borderId="101" xfId="0" applyNumberFormat="1" applyFont="1" applyFill="1" applyBorder="1" applyAlignment="1">
      <alignment horizontal="center" vertical="center"/>
    </xf>
    <xf numFmtId="0" fontId="38" fillId="22" borderId="60" xfId="0" applyFont="1" applyFill="1" applyBorder="1" applyAlignment="1">
      <alignment horizontal="center" vertical="center" wrapText="1"/>
    </xf>
    <xf numFmtId="9" fontId="54" fillId="10" borderId="98" xfId="0" applyNumberFormat="1" applyFont="1" applyFill="1" applyBorder="1" applyAlignment="1">
      <alignment horizontal="center" vertical="center"/>
    </xf>
    <xf numFmtId="0" fontId="36" fillId="0" borderId="104" xfId="0" applyFont="1" applyFill="1" applyBorder="1" applyAlignment="1">
      <alignment vertical="center"/>
    </xf>
    <xf numFmtId="0" fontId="55" fillId="10" borderId="105" xfId="0" applyFont="1" applyFill="1" applyBorder="1" applyAlignment="1">
      <alignment horizontal="center" vertical="center"/>
    </xf>
    <xf numFmtId="0" fontId="55" fillId="10" borderId="106" xfId="0" applyFont="1" applyFill="1" applyBorder="1" applyAlignment="1">
      <alignment horizontal="center" vertical="center"/>
    </xf>
    <xf numFmtId="0" fontId="36" fillId="0" borderId="107" xfId="0" applyFont="1" applyFill="1" applyBorder="1" applyAlignment="1">
      <alignment vertical="center"/>
    </xf>
    <xf numFmtId="0" fontId="36" fillId="0" borderId="108" xfId="0" applyFont="1" applyFill="1" applyBorder="1" applyAlignment="1">
      <alignment vertical="center"/>
    </xf>
    <xf numFmtId="0" fontId="36" fillId="0" borderId="15" xfId="0" applyFont="1" applyFill="1" applyBorder="1" applyAlignment="1">
      <alignment vertical="center"/>
    </xf>
    <xf numFmtId="0" fontId="36" fillId="0" borderId="60" xfId="0" applyFont="1" applyFill="1" applyBorder="1" applyAlignment="1">
      <alignment vertical="center"/>
    </xf>
    <xf numFmtId="6" fontId="36" fillId="0" borderId="104" xfId="0" applyNumberFormat="1" applyFont="1" applyFill="1" applyBorder="1" applyAlignment="1">
      <alignment horizontal="center" vertical="center"/>
    </xf>
    <xf numFmtId="0" fontId="55" fillId="10" borderId="109" xfId="0" applyFont="1" applyFill="1" applyBorder="1" applyAlignment="1">
      <alignment horizontal="center" vertical="center" wrapText="1"/>
    </xf>
    <xf numFmtId="9" fontId="54" fillId="10" borderId="110" xfId="0" applyNumberFormat="1" applyFont="1" applyFill="1" applyBorder="1" applyAlignment="1">
      <alignment horizontal="center" vertical="center"/>
    </xf>
    <xf numFmtId="9" fontId="56" fillId="10" borderId="97" xfId="0" applyNumberFormat="1" applyFont="1" applyFill="1" applyBorder="1" applyAlignment="1">
      <alignment horizontal="left" vertical="center" wrapText="1"/>
    </xf>
    <xf numFmtId="0" fontId="36" fillId="0" borderId="13" xfId="0" applyFont="1" applyFill="1" applyBorder="1" applyAlignment="1">
      <alignment horizontal="center" vertical="center" wrapText="1"/>
    </xf>
    <xf numFmtId="0" fontId="36" fillId="0" borderId="25" xfId="0" applyFont="1" applyFill="1" applyBorder="1" applyAlignment="1">
      <alignment horizontal="center" vertical="center"/>
    </xf>
    <xf numFmtId="0" fontId="36" fillId="0" borderId="74" xfId="0" applyFont="1" applyFill="1" applyBorder="1" applyAlignment="1">
      <alignment horizontal="center" vertical="center" wrapText="1"/>
    </xf>
    <xf numFmtId="0" fontId="50" fillId="0" borderId="111" xfId="0" applyFont="1" applyBorder="1" applyAlignment="1">
      <alignment horizontal="center" vertical="center"/>
    </xf>
    <xf numFmtId="0" fontId="40" fillId="0" borderId="74" xfId="0" applyFont="1" applyFill="1" applyBorder="1" applyAlignment="1">
      <alignment horizontal="center" vertical="center" wrapText="1"/>
    </xf>
    <xf numFmtId="0" fontId="36" fillId="0" borderId="74" xfId="0" applyFont="1" applyFill="1" applyBorder="1" applyAlignment="1">
      <alignment horizontal="center" vertical="center"/>
    </xf>
    <xf numFmtId="0" fontId="43" fillId="0" borderId="74" xfId="0" applyFont="1" applyFill="1" applyBorder="1" applyAlignment="1">
      <alignment horizontal="center" vertical="center"/>
    </xf>
    <xf numFmtId="9" fontId="40" fillId="0" borderId="74" xfId="0" applyNumberFormat="1" applyFont="1" applyFill="1" applyBorder="1" applyAlignment="1">
      <alignment horizontal="center" vertical="center"/>
    </xf>
    <xf numFmtId="9" fontId="38" fillId="0" borderId="74" xfId="0" applyNumberFormat="1" applyFont="1" applyFill="1" applyBorder="1" applyAlignment="1">
      <alignment horizontal="center" vertical="center"/>
    </xf>
    <xf numFmtId="9" fontId="41" fillId="0" borderId="74" xfId="0" applyNumberFormat="1" applyFont="1" applyFill="1" applyBorder="1" applyAlignment="1">
      <alignment horizontal="center" vertical="center"/>
    </xf>
    <xf numFmtId="9" fontId="47" fillId="0" borderId="74" xfId="0" applyNumberFormat="1" applyFont="1" applyFill="1" applyBorder="1" applyAlignment="1">
      <alignment horizontal="center" vertical="center"/>
    </xf>
    <xf numFmtId="0" fontId="39" fillId="0" borderId="74" xfId="0" applyFont="1" applyFill="1" applyBorder="1" applyAlignment="1">
      <alignment vertical="center" wrapText="1"/>
    </xf>
    <xf numFmtId="9" fontId="36" fillId="0" borderId="74" xfId="1" quotePrefix="1" applyFont="1" applyFill="1" applyBorder="1" applyAlignment="1" applyProtection="1">
      <alignment horizontal="center" vertical="center" wrapText="1"/>
    </xf>
    <xf numFmtId="0" fontId="36" fillId="0" borderId="74" xfId="0" applyFont="1" applyFill="1" applyBorder="1" applyAlignment="1">
      <alignment vertical="center"/>
    </xf>
    <xf numFmtId="0" fontId="36" fillId="0" borderId="14" xfId="0" applyFont="1" applyFill="1" applyBorder="1" applyAlignment="1">
      <alignment vertical="center"/>
    </xf>
    <xf numFmtId="0" fontId="36" fillId="0" borderId="58" xfId="0" applyFont="1" applyFill="1" applyBorder="1" applyAlignment="1">
      <alignment horizontal="center" vertical="center" wrapText="1"/>
    </xf>
    <xf numFmtId="9" fontId="41" fillId="0" borderId="25" xfId="0" applyNumberFormat="1" applyFont="1" applyFill="1" applyBorder="1" applyAlignment="1">
      <alignment horizontal="center" vertical="center"/>
    </xf>
    <xf numFmtId="9" fontId="38" fillId="0" borderId="25" xfId="0" applyNumberFormat="1" applyFont="1" applyFill="1" applyBorder="1" applyAlignment="1">
      <alignment horizontal="center" vertical="center"/>
    </xf>
    <xf numFmtId="9" fontId="40" fillId="0" borderId="25" xfId="0" applyNumberFormat="1" applyFont="1" applyFill="1" applyBorder="1" applyAlignment="1">
      <alignment horizontal="center" vertical="center"/>
    </xf>
    <xf numFmtId="0" fontId="36" fillId="0" borderId="25" xfId="0" applyFont="1" applyFill="1" applyBorder="1" applyAlignment="1">
      <alignment horizontal="center" vertical="center" wrapText="1"/>
    </xf>
    <xf numFmtId="0" fontId="36" fillId="0" borderId="25" xfId="0" applyFont="1" applyFill="1" applyBorder="1" applyAlignment="1">
      <alignment horizontal="center" vertical="center"/>
    </xf>
    <xf numFmtId="9" fontId="36" fillId="0" borderId="25" xfId="0" applyNumberFormat="1" applyFont="1" applyFill="1" applyBorder="1" applyAlignment="1">
      <alignment horizontal="center" vertical="center"/>
    </xf>
    <xf numFmtId="9" fontId="36" fillId="0" borderId="58" xfId="0" applyNumberFormat="1" applyFont="1" applyFill="1" applyBorder="1" applyAlignment="1">
      <alignment horizontal="center" vertical="center" wrapText="1"/>
    </xf>
    <xf numFmtId="0" fontId="40" fillId="0" borderId="25"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58" xfId="0" applyFont="1" applyFill="1" applyBorder="1" applyAlignment="1">
      <alignment horizontal="center" vertical="center" wrapText="1"/>
    </xf>
    <xf numFmtId="9" fontId="36" fillId="0" borderId="25" xfId="0" applyNumberFormat="1" applyFont="1" applyFill="1" applyBorder="1" applyAlignment="1">
      <alignment horizontal="center" vertical="center"/>
    </xf>
    <xf numFmtId="9" fontId="36" fillId="0" borderId="75" xfId="0" applyNumberFormat="1" applyFont="1" applyFill="1" applyBorder="1" applyAlignment="1">
      <alignment horizontal="center" vertical="center"/>
    </xf>
    <xf numFmtId="0" fontId="39" fillId="0" borderId="53" xfId="0" applyFont="1" applyFill="1" applyBorder="1" applyAlignment="1">
      <alignment horizontal="center" vertical="center" wrapText="1"/>
    </xf>
    <xf numFmtId="0" fontId="36" fillId="0" borderId="25" xfId="0" applyFont="1" applyFill="1" applyBorder="1" applyAlignment="1">
      <alignment horizontal="center" vertical="center" wrapText="1"/>
    </xf>
    <xf numFmtId="9" fontId="36" fillId="0" borderId="53" xfId="0" applyNumberFormat="1" applyFont="1" applyFill="1" applyBorder="1" applyAlignment="1">
      <alignment horizontal="center" vertical="center" wrapText="1"/>
    </xf>
    <xf numFmtId="9" fontId="36" fillId="0" borderId="13" xfId="0" applyNumberFormat="1" applyFont="1" applyFill="1" applyBorder="1" applyAlignment="1">
      <alignment horizontal="center" vertical="center" wrapText="1"/>
    </xf>
    <xf numFmtId="9" fontId="36" fillId="0" borderId="58" xfId="0" applyNumberFormat="1" applyFont="1" applyFill="1" applyBorder="1" applyAlignment="1">
      <alignment horizontal="center" vertical="center" wrapText="1"/>
    </xf>
    <xf numFmtId="0" fontId="36" fillId="0" borderId="13" xfId="0" applyFont="1" applyFill="1" applyBorder="1" applyAlignment="1">
      <alignment vertical="center" wrapText="1"/>
    </xf>
    <xf numFmtId="167" fontId="38" fillId="19" borderId="25" xfId="0" applyNumberFormat="1" applyFont="1" applyFill="1" applyBorder="1" applyAlignment="1">
      <alignment horizontal="center" vertical="center"/>
    </xf>
    <xf numFmtId="167" fontId="36" fillId="0" borderId="0" xfId="0" applyNumberFormat="1" applyFont="1" applyFill="1" applyAlignment="1">
      <alignment horizontal="center"/>
    </xf>
    <xf numFmtId="167" fontId="36" fillId="0" borderId="0" xfId="0" applyNumberFormat="1" applyFont="1" applyAlignment="1">
      <alignment horizontal="center"/>
    </xf>
    <xf numFmtId="167" fontId="36" fillId="0" borderId="0" xfId="0" applyNumberFormat="1" applyFont="1"/>
    <xf numFmtId="168" fontId="36" fillId="0" borderId="25" xfId="11" applyNumberFormat="1" applyFont="1" applyFill="1" applyBorder="1" applyAlignment="1">
      <alignment horizontal="center" vertical="center"/>
    </xf>
    <xf numFmtId="164" fontId="36" fillId="0" borderId="13" xfId="11" applyFont="1" applyFill="1" applyBorder="1" applyAlignment="1">
      <alignment horizontal="center" vertical="center"/>
    </xf>
    <xf numFmtId="9" fontId="54" fillId="10" borderId="99" xfId="0" applyNumberFormat="1" applyFont="1" applyFill="1" applyBorder="1" applyAlignment="1">
      <alignment horizontal="center" vertical="center"/>
    </xf>
    <xf numFmtId="0" fontId="40" fillId="0" borderId="60" xfId="0" applyFont="1" applyFill="1" applyBorder="1" applyAlignment="1">
      <alignment horizontal="center" vertical="center" wrapText="1"/>
    </xf>
    <xf numFmtId="0" fontId="36" fillId="0" borderId="58" xfId="0" applyNumberFormat="1" applyFont="1" applyFill="1" applyBorder="1" applyAlignment="1">
      <alignment horizontal="center" vertical="center"/>
    </xf>
    <xf numFmtId="9" fontId="50" fillId="0" borderId="55" xfId="0" applyNumberFormat="1" applyFont="1" applyBorder="1" applyAlignment="1">
      <alignment horizontal="center" vertical="center"/>
    </xf>
    <xf numFmtId="0" fontId="51" fillId="0" borderId="80" xfId="0" applyFont="1" applyBorder="1" applyAlignment="1">
      <alignment horizontal="left" vertical="center" wrapText="1"/>
    </xf>
    <xf numFmtId="14" fontId="36" fillId="0" borderId="50" xfId="0" applyNumberFormat="1" applyFont="1" applyFill="1" applyBorder="1" applyAlignment="1">
      <alignment horizontal="center" vertical="center"/>
    </xf>
    <xf numFmtId="14" fontId="36" fillId="0" borderId="53" xfId="0" applyNumberFormat="1" applyFont="1" applyFill="1" applyBorder="1" applyAlignment="1">
      <alignment horizontal="center" vertical="center"/>
    </xf>
    <xf numFmtId="14" fontId="36" fillId="0" borderId="13" xfId="0" applyNumberFormat="1" applyFont="1" applyFill="1" applyBorder="1" applyAlignment="1">
      <alignment horizontal="center" vertical="center"/>
    </xf>
    <xf numFmtId="14" fontId="39" fillId="0" borderId="13" xfId="0" applyNumberFormat="1" applyFont="1" applyFill="1" applyBorder="1" applyAlignment="1">
      <alignment horizontal="center" vertical="center"/>
    </xf>
    <xf numFmtId="14" fontId="36" fillId="0" borderId="58" xfId="0" applyNumberFormat="1" applyFont="1" applyFill="1" applyBorder="1" applyAlignment="1">
      <alignment horizontal="center" vertical="center"/>
    </xf>
    <xf numFmtId="14" fontId="36" fillId="0" borderId="53" xfId="0" applyNumberFormat="1" applyFont="1" applyFill="1" applyBorder="1" applyAlignment="1">
      <alignment horizontal="center" vertical="center" wrapText="1"/>
    </xf>
    <xf numFmtId="14" fontId="36" fillId="0" borderId="13" xfId="0" applyNumberFormat="1" applyFont="1" applyFill="1" applyBorder="1" applyAlignment="1">
      <alignment horizontal="center" vertical="center" wrapText="1"/>
    </xf>
    <xf numFmtId="14" fontId="36" fillId="0" borderId="58" xfId="0" applyNumberFormat="1" applyFont="1" applyFill="1" applyBorder="1" applyAlignment="1">
      <alignment horizontal="center" vertical="center" wrapText="1"/>
    </xf>
    <xf numFmtId="14" fontId="36" fillId="0" borderId="50" xfId="0" applyNumberFormat="1" applyFont="1" applyFill="1" applyBorder="1" applyAlignment="1">
      <alignment horizontal="center" vertical="center" wrapText="1"/>
    </xf>
    <xf numFmtId="14" fontId="39" fillId="0" borderId="13" xfId="0" applyNumberFormat="1" applyFont="1" applyFill="1" applyBorder="1" applyAlignment="1">
      <alignment horizontal="center" vertical="center" wrapText="1"/>
    </xf>
    <xf numFmtId="14" fontId="39" fillId="0" borderId="25" xfId="0" applyNumberFormat="1" applyFont="1" applyFill="1" applyBorder="1" applyAlignment="1">
      <alignment horizontal="center" vertical="center" wrapText="1"/>
    </xf>
    <xf numFmtId="14" fontId="36" fillId="0" borderId="25" xfId="0" applyNumberFormat="1" applyFont="1" applyFill="1" applyBorder="1" applyAlignment="1">
      <alignment horizontal="center" vertical="center" wrapText="1"/>
    </xf>
    <xf numFmtId="14" fontId="36" fillId="0" borderId="25" xfId="0" applyNumberFormat="1" applyFont="1" applyFill="1" applyBorder="1" applyAlignment="1">
      <alignment horizontal="center" vertical="center"/>
    </xf>
    <xf numFmtId="14" fontId="39" fillId="0" borderId="53" xfId="0" applyNumberFormat="1" applyFont="1" applyFill="1" applyBorder="1" applyAlignment="1">
      <alignment horizontal="center" vertical="center"/>
    </xf>
    <xf numFmtId="14" fontId="39" fillId="0" borderId="58" xfId="0" applyNumberFormat="1" applyFont="1" applyFill="1" applyBorder="1" applyAlignment="1">
      <alignment horizontal="center" vertical="center"/>
    </xf>
    <xf numFmtId="14" fontId="39" fillId="0" borderId="58" xfId="0" applyNumberFormat="1" applyFont="1" applyFill="1" applyBorder="1" applyAlignment="1">
      <alignment horizontal="center" vertical="center" wrapText="1"/>
    </xf>
    <xf numFmtId="14" fontId="36" fillId="0" borderId="74" xfId="0" applyNumberFormat="1" applyFont="1" applyFill="1" applyBorder="1" applyAlignment="1">
      <alignment horizontal="center" vertical="center"/>
    </xf>
    <xf numFmtId="0" fontId="39" fillId="0" borderId="13" xfId="0" applyFont="1" applyFill="1" applyBorder="1" applyAlignment="1">
      <alignment horizontal="center" vertical="center" wrapText="1"/>
    </xf>
    <xf numFmtId="0" fontId="55" fillId="10" borderId="96" xfId="0" applyFont="1" applyFill="1" applyBorder="1" applyAlignment="1">
      <alignment horizontal="center" vertical="center" wrapText="1"/>
    </xf>
    <xf numFmtId="0" fontId="55" fillId="10" borderId="101" xfId="0" applyFont="1" applyFill="1" applyBorder="1" applyAlignment="1">
      <alignment horizontal="center" vertical="center" wrapText="1"/>
    </xf>
    <xf numFmtId="0" fontId="55" fillId="10" borderId="101" xfId="0" applyFont="1" applyFill="1" applyBorder="1" applyAlignment="1">
      <alignment horizontal="center" vertical="center"/>
    </xf>
    <xf numFmtId="0" fontId="55" fillId="10" borderId="120" xfId="0" applyFont="1" applyFill="1" applyBorder="1" applyAlignment="1">
      <alignment horizontal="center" vertical="center"/>
    </xf>
    <xf numFmtId="0" fontId="36" fillId="0" borderId="15" xfId="0" applyFont="1" applyFill="1" applyBorder="1" applyAlignment="1">
      <alignment horizontal="center" vertical="center"/>
    </xf>
    <xf numFmtId="9" fontId="36" fillId="0" borderId="0" xfId="1" applyFont="1" applyAlignment="1">
      <alignment vertical="center"/>
    </xf>
    <xf numFmtId="9" fontId="55" fillId="10" borderId="96" xfId="1" applyFont="1" applyFill="1" applyBorder="1" applyAlignment="1">
      <alignment horizontal="center" vertical="center"/>
    </xf>
    <xf numFmtId="9" fontId="55" fillId="10" borderId="97" xfId="1" applyFont="1" applyFill="1" applyBorder="1" applyAlignment="1">
      <alignment horizontal="center" vertical="center"/>
    </xf>
    <xf numFmtId="0" fontId="52" fillId="19" borderId="89" xfId="0" applyFont="1" applyFill="1" applyBorder="1" applyAlignment="1">
      <alignment horizontal="center" vertical="center"/>
    </xf>
    <xf numFmtId="0" fontId="40" fillId="0" borderId="13" xfId="0" applyFont="1" applyFill="1" applyBorder="1" applyAlignment="1">
      <alignment horizontal="center" vertical="center"/>
    </xf>
    <xf numFmtId="0" fontId="55" fillId="10" borderId="105" xfId="0" applyFont="1" applyFill="1" applyBorder="1" applyAlignment="1">
      <alignment horizontal="center" vertical="center" wrapText="1"/>
    </xf>
    <xf numFmtId="9" fontId="55" fillId="10" borderId="96" xfId="0" applyNumberFormat="1" applyFont="1" applyFill="1" applyBorder="1" applyAlignment="1">
      <alignment horizontal="center" vertical="center" wrapText="1"/>
    </xf>
    <xf numFmtId="0" fontId="43" fillId="0" borderId="0" xfId="0" applyFont="1" applyAlignment="1">
      <alignment vertical="center"/>
    </xf>
    <xf numFmtId="9" fontId="55" fillId="10" borderId="96" xfId="0" applyNumberFormat="1" applyFont="1" applyFill="1" applyBorder="1" applyAlignment="1">
      <alignment horizontal="center" vertical="center"/>
    </xf>
    <xf numFmtId="0" fontId="43" fillId="0" borderId="0" xfId="0" applyFont="1" applyFill="1" applyAlignment="1">
      <alignment vertical="center"/>
    </xf>
    <xf numFmtId="0" fontId="55" fillId="10" borderId="96" xfId="0" applyNumberFormat="1" applyFont="1" applyFill="1" applyBorder="1" applyAlignment="1">
      <alignment horizontal="center" vertical="center"/>
    </xf>
    <xf numFmtId="1" fontId="55" fillId="10" borderId="96" xfId="0" applyNumberFormat="1" applyFont="1" applyFill="1" applyBorder="1" applyAlignment="1">
      <alignment horizontal="center" vertical="center"/>
    </xf>
    <xf numFmtId="0" fontId="55" fillId="10" borderId="106" xfId="0" applyFont="1" applyFill="1" applyBorder="1" applyAlignment="1">
      <alignment horizontal="left" vertical="center" wrapText="1"/>
    </xf>
    <xf numFmtId="9" fontId="55" fillId="10" borderId="105" xfId="0" applyNumberFormat="1" applyFont="1" applyFill="1" applyBorder="1" applyAlignment="1">
      <alignment horizontal="center" vertical="center" wrapText="1"/>
    </xf>
    <xf numFmtId="9" fontId="55" fillId="10" borderId="105" xfId="0" applyNumberFormat="1" applyFont="1" applyFill="1" applyBorder="1" applyAlignment="1">
      <alignment horizontal="center" vertical="center"/>
    </xf>
    <xf numFmtId="9" fontId="56" fillId="10" borderId="94" xfId="0" applyNumberFormat="1" applyFont="1" applyFill="1" applyBorder="1" applyAlignment="1">
      <alignment horizontal="left" vertical="top" wrapText="1"/>
    </xf>
    <xf numFmtId="9" fontId="54" fillId="10" borderId="96" xfId="0" applyNumberFormat="1" applyFont="1" applyFill="1" applyBorder="1" applyAlignment="1">
      <alignment horizontal="left" vertical="center" wrapText="1"/>
    </xf>
    <xf numFmtId="9" fontId="36" fillId="10" borderId="13" xfId="0" applyNumberFormat="1" applyFont="1" applyFill="1" applyBorder="1" applyAlignment="1">
      <alignment horizontal="center" vertical="center" wrapText="1"/>
    </xf>
    <xf numFmtId="0" fontId="56" fillId="10" borderId="96"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36" fillId="0" borderId="58" xfId="0" applyFont="1" applyFill="1" applyBorder="1" applyAlignment="1">
      <alignment horizontal="center" vertical="center" wrapText="1"/>
    </xf>
    <xf numFmtId="0" fontId="36" fillId="0" borderId="53" xfId="0" applyFont="1" applyFill="1" applyBorder="1" applyAlignment="1">
      <alignment horizontal="center" vertical="center"/>
    </xf>
    <xf numFmtId="0" fontId="36" fillId="0" borderId="58"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3" xfId="0" applyFont="1" applyFill="1" applyBorder="1" applyAlignment="1">
      <alignment horizontal="center" vertical="center" wrapText="1"/>
    </xf>
    <xf numFmtId="0" fontId="39" fillId="0" borderId="53"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6" fillId="0" borderId="74" xfId="0" applyFont="1" applyFill="1" applyBorder="1" applyAlignment="1">
      <alignment horizontal="center" vertical="center" wrapText="1"/>
    </xf>
    <xf numFmtId="9" fontId="36" fillId="0" borderId="53" xfId="0" applyNumberFormat="1" applyFont="1" applyFill="1" applyBorder="1" applyAlignment="1">
      <alignment horizontal="center" vertical="center" wrapText="1"/>
    </xf>
    <xf numFmtId="9" fontId="36" fillId="0" borderId="13" xfId="0" applyNumberFormat="1" applyFont="1" applyFill="1" applyBorder="1" applyAlignment="1">
      <alignment horizontal="center" vertical="center" wrapText="1"/>
    </xf>
    <xf numFmtId="9" fontId="36" fillId="0" borderId="58" xfId="0" applyNumberFormat="1" applyFont="1" applyFill="1" applyBorder="1" applyAlignment="1">
      <alignment horizontal="center" vertical="center" wrapText="1"/>
    </xf>
    <xf numFmtId="0" fontId="43" fillId="0" borderId="0" xfId="0" applyFont="1" applyAlignment="1">
      <alignment vertical="center" wrapText="1"/>
    </xf>
    <xf numFmtId="0" fontId="36" fillId="0" borderId="0" xfId="0" applyFont="1" applyFill="1" applyAlignment="1">
      <alignment vertical="center"/>
    </xf>
    <xf numFmtId="0" fontId="36" fillId="0" borderId="58" xfId="0" applyFont="1" applyFill="1" applyBorder="1" applyAlignment="1">
      <alignment horizontal="center" vertical="center" wrapText="1"/>
    </xf>
    <xf numFmtId="0" fontId="36" fillId="0" borderId="53" xfId="0" applyFont="1" applyFill="1" applyBorder="1" applyAlignment="1">
      <alignment horizontal="center" vertical="center"/>
    </xf>
    <xf numFmtId="0" fontId="39" fillId="0" borderId="58" xfId="0" applyFont="1" applyFill="1" applyBorder="1" applyAlignment="1">
      <alignment horizontal="center" vertical="center" wrapText="1"/>
    </xf>
    <xf numFmtId="0" fontId="40" fillId="0" borderId="5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58"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25" xfId="0" applyFont="1" applyFill="1" applyBorder="1" applyAlignment="1">
      <alignment horizontal="center" vertical="center"/>
    </xf>
    <xf numFmtId="9" fontId="47" fillId="0" borderId="13" xfId="0" applyNumberFormat="1" applyFont="1" applyFill="1" applyBorder="1" applyAlignment="1">
      <alignment horizontal="center" vertical="center"/>
    </xf>
    <xf numFmtId="9" fontId="47" fillId="0" borderId="58" xfId="0" applyNumberFormat="1" applyFont="1" applyFill="1" applyBorder="1" applyAlignment="1">
      <alignment horizontal="center" vertical="center"/>
    </xf>
    <xf numFmtId="9" fontId="47" fillId="0" borderId="53" xfId="0" applyNumberFormat="1" applyFont="1" applyFill="1" applyBorder="1" applyAlignment="1">
      <alignment horizontal="center" vertical="center"/>
    </xf>
    <xf numFmtId="0" fontId="39" fillId="0" borderId="13" xfId="0" applyFont="1" applyFill="1" applyBorder="1" applyAlignment="1">
      <alignment vertical="center" wrapText="1" readingOrder="1"/>
    </xf>
    <xf numFmtId="0" fontId="49" fillId="0" borderId="13" xfId="0" applyFont="1" applyFill="1" applyBorder="1" applyAlignment="1">
      <alignment vertical="center" wrapText="1" readingOrder="1"/>
    </xf>
    <xf numFmtId="0" fontId="40" fillId="0" borderId="50" xfId="0" applyFont="1" applyFill="1" applyBorder="1" applyAlignment="1">
      <alignment horizontal="center" vertical="center"/>
    </xf>
    <xf numFmtId="0" fontId="47" fillId="0" borderId="53" xfId="0" applyFont="1" applyFill="1" applyBorder="1" applyAlignment="1">
      <alignment horizontal="center" vertical="center" wrapText="1"/>
    </xf>
    <xf numFmtId="0" fontId="47" fillId="0" borderId="13" xfId="0" applyFont="1" applyFill="1" applyBorder="1" applyAlignment="1">
      <alignment horizontal="center" vertical="center"/>
    </xf>
    <xf numFmtId="0" fontId="47" fillId="0" borderId="58" xfId="0" applyFont="1" applyFill="1" applyBorder="1" applyAlignment="1">
      <alignment horizontal="center" vertical="center"/>
    </xf>
    <xf numFmtId="0" fontId="40" fillId="0" borderId="53" xfId="0" applyFont="1" applyFill="1" applyBorder="1" applyAlignment="1">
      <alignment horizontal="center" vertical="center"/>
    </xf>
    <xf numFmtId="0" fontId="40" fillId="0" borderId="58" xfId="0" applyFont="1" applyFill="1" applyBorder="1" applyAlignment="1">
      <alignment horizontal="center" vertical="center"/>
    </xf>
    <xf numFmtId="0" fontId="49" fillId="0" borderId="58" xfId="0" applyFont="1" applyFill="1" applyBorder="1" applyAlignment="1">
      <alignment vertical="center" wrapText="1" readingOrder="1"/>
    </xf>
    <xf numFmtId="0" fontId="39" fillId="0" borderId="13" xfId="0" applyNumberFormat="1" applyFont="1" applyFill="1" applyBorder="1" applyAlignment="1">
      <alignment horizontal="center" vertical="center" wrapText="1"/>
    </xf>
    <xf numFmtId="0" fontId="36" fillId="0" borderId="58" xfId="0" applyFont="1" applyFill="1" applyBorder="1" applyAlignment="1">
      <alignment horizontal="left" vertical="center" wrapText="1"/>
    </xf>
    <xf numFmtId="9" fontId="55" fillId="10" borderId="97" xfId="0" applyNumberFormat="1" applyFont="1" applyFill="1" applyBorder="1" applyAlignment="1">
      <alignment horizontal="center" vertical="center"/>
    </xf>
    <xf numFmtId="9" fontId="55" fillId="10" borderId="106" xfId="0" applyNumberFormat="1" applyFont="1" applyFill="1" applyBorder="1" applyAlignment="1">
      <alignment horizontal="center" vertical="center"/>
    </xf>
    <xf numFmtId="1" fontId="55" fillId="10" borderId="120" xfId="0" applyNumberFormat="1" applyFont="1" applyFill="1" applyBorder="1" applyAlignment="1">
      <alignment horizontal="center" vertical="center"/>
    </xf>
    <xf numFmtId="0" fontId="55" fillId="10" borderId="100" xfId="0" applyFont="1" applyFill="1" applyBorder="1" applyAlignment="1">
      <alignment horizontal="left" vertical="center" wrapText="1"/>
    </xf>
    <xf numFmtId="9" fontId="55" fillId="10" borderId="97" xfId="1" applyNumberFormat="1" applyFont="1" applyFill="1" applyBorder="1" applyAlignment="1">
      <alignment horizontal="center" vertical="center"/>
    </xf>
    <xf numFmtId="0" fontId="43" fillId="20" borderId="0" xfId="0" applyFont="1" applyFill="1" applyAlignment="1">
      <alignment vertical="center"/>
    </xf>
    <xf numFmtId="0" fontId="39" fillId="0" borderId="13" xfId="0" applyFont="1" applyFill="1" applyBorder="1" applyAlignment="1" applyProtection="1">
      <alignment horizontal="left" vertical="center" wrapText="1"/>
    </xf>
    <xf numFmtId="0" fontId="33" fillId="10" borderId="95" xfId="9" applyFill="1" applyBorder="1" applyAlignment="1">
      <alignment horizontal="left" vertical="center" wrapText="1"/>
    </xf>
    <xf numFmtId="0" fontId="55" fillId="10" borderId="97" xfId="0" applyFont="1" applyFill="1" applyBorder="1" applyAlignment="1">
      <alignment horizontal="center" vertical="center" wrapText="1"/>
    </xf>
    <xf numFmtId="0" fontId="36" fillId="0" borderId="0" xfId="0" applyFont="1" applyAlignment="1">
      <alignment vertical="center" wrapText="1"/>
    </xf>
    <xf numFmtId="0" fontId="43" fillId="0" borderId="0" xfId="0" applyFont="1" applyFill="1" applyAlignment="1">
      <alignment vertical="center" wrapText="1"/>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wrapText="1"/>
    </xf>
    <xf numFmtId="0" fontId="22" fillId="0" borderId="32" xfId="0" applyFont="1" applyBorder="1" applyAlignment="1">
      <alignment horizontal="center" vertical="center" textRotation="90" wrapText="1"/>
    </xf>
    <xf numFmtId="0" fontId="22" fillId="0" borderId="33" xfId="0" applyFont="1" applyBorder="1" applyAlignment="1">
      <alignment horizontal="center" vertical="center" textRotation="90" wrapText="1"/>
    </xf>
    <xf numFmtId="0" fontId="22" fillId="0" borderId="34" xfId="0" applyFont="1" applyBorder="1" applyAlignment="1">
      <alignment horizontal="center" vertical="center" textRotation="90" wrapText="1"/>
    </xf>
    <xf numFmtId="0" fontId="25" fillId="0" borderId="16" xfId="0" applyFont="1" applyBorder="1" applyAlignment="1">
      <alignment horizontal="center" vertical="center"/>
    </xf>
    <xf numFmtId="0" fontId="25" fillId="0" borderId="18" xfId="0" applyFont="1" applyBorder="1" applyAlignment="1">
      <alignment horizontal="center" vertic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center" vertical="center"/>
    </xf>
    <xf numFmtId="0" fontId="30" fillId="3" borderId="38" xfId="0" applyFont="1" applyFill="1" applyBorder="1" applyAlignment="1">
      <alignment horizontal="center" vertical="center" wrapText="1"/>
    </xf>
    <xf numFmtId="0" fontId="30" fillId="3" borderId="39" xfId="0" applyFont="1" applyFill="1" applyBorder="1" applyAlignment="1">
      <alignment horizontal="center" vertical="center" wrapText="1"/>
    </xf>
    <xf numFmtId="0" fontId="30" fillId="3" borderId="4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5"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7" fillId="0" borderId="2" xfId="0" applyFont="1" applyBorder="1" applyAlignment="1">
      <alignment horizontal="center" vertical="center" readingOrder="1"/>
    </xf>
    <xf numFmtId="0" fontId="4" fillId="4"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6" fillId="0" borderId="15" xfId="0" applyFont="1" applyFill="1" applyBorder="1" applyAlignment="1">
      <alignment horizontal="center" vertical="center"/>
    </xf>
    <xf numFmtId="0" fontId="36" fillId="0" borderId="64"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64" xfId="0" applyFont="1" applyFill="1" applyBorder="1" applyAlignment="1">
      <alignment horizontal="center" vertical="center"/>
    </xf>
    <xf numFmtId="9" fontId="38" fillId="0" borderId="53" xfId="0" applyNumberFormat="1" applyFont="1" applyFill="1" applyBorder="1" applyAlignment="1">
      <alignment horizontal="center" vertical="center"/>
    </xf>
    <xf numFmtId="9" fontId="38" fillId="0" borderId="13" xfId="0" applyNumberFormat="1" applyFont="1" applyFill="1" applyBorder="1" applyAlignment="1">
      <alignment horizontal="center" vertical="center"/>
    </xf>
    <xf numFmtId="0" fontId="36" fillId="0" borderId="53" xfId="0" applyFont="1" applyFill="1" applyBorder="1" applyAlignment="1">
      <alignment horizontal="center" vertical="center" wrapText="1"/>
    </xf>
    <xf numFmtId="0" fontId="36" fillId="0" borderId="58" xfId="0" applyFont="1" applyFill="1" applyBorder="1" applyAlignment="1">
      <alignment horizontal="center" vertical="center" wrapText="1"/>
    </xf>
    <xf numFmtId="0" fontId="36" fillId="0" borderId="53" xfId="0" applyFont="1" applyFill="1" applyBorder="1" applyAlignment="1">
      <alignment horizontal="center" vertical="center"/>
    </xf>
    <xf numFmtId="0" fontId="36" fillId="0" borderId="58" xfId="0" applyFont="1" applyFill="1" applyBorder="1" applyAlignment="1">
      <alignment horizontal="center" vertical="center"/>
    </xf>
    <xf numFmtId="9" fontId="38" fillId="0" borderId="58" xfId="0" applyNumberFormat="1" applyFont="1" applyFill="1" applyBorder="1" applyAlignment="1">
      <alignment horizontal="center" vertical="center"/>
    </xf>
    <xf numFmtId="9" fontId="41" fillId="0" borderId="53" xfId="0" applyNumberFormat="1" applyFont="1" applyFill="1" applyBorder="1" applyAlignment="1">
      <alignment horizontal="center" vertical="center"/>
    </xf>
    <xf numFmtId="9" fontId="41" fillId="0" borderId="58" xfId="0" applyNumberFormat="1" applyFont="1" applyFill="1" applyBorder="1" applyAlignment="1">
      <alignment horizontal="center" vertical="center"/>
    </xf>
    <xf numFmtId="0" fontId="36" fillId="0" borderId="13" xfId="0" applyFont="1" applyFill="1" applyBorder="1" applyAlignment="1">
      <alignment horizontal="center" vertical="center"/>
    </xf>
    <xf numFmtId="9" fontId="40" fillId="0" borderId="53" xfId="0" applyNumberFormat="1" applyFont="1" applyFill="1" applyBorder="1" applyAlignment="1">
      <alignment horizontal="center" vertical="center"/>
    </xf>
    <xf numFmtId="9" fontId="40" fillId="0" borderId="13" xfId="0" applyNumberFormat="1" applyFont="1" applyFill="1" applyBorder="1" applyAlignment="1">
      <alignment horizontal="center" vertical="center"/>
    </xf>
    <xf numFmtId="9" fontId="41" fillId="0" borderId="13" xfId="0" applyNumberFormat="1" applyFont="1" applyFill="1" applyBorder="1" applyAlignment="1">
      <alignment horizontal="center" vertical="center"/>
    </xf>
    <xf numFmtId="0" fontId="36" fillId="0" borderId="13" xfId="0" applyFont="1" applyFill="1" applyBorder="1" applyAlignment="1">
      <alignment vertical="center" wrapText="1"/>
    </xf>
    <xf numFmtId="0" fontId="36" fillId="5" borderId="13" xfId="0" applyFont="1" applyFill="1" applyBorder="1" applyAlignment="1">
      <alignment vertical="center" wrapText="1"/>
    </xf>
    <xf numFmtId="0" fontId="36" fillId="0" borderId="13" xfId="0" applyFont="1" applyFill="1" applyBorder="1" applyAlignment="1">
      <alignment horizontal="center" vertical="center" wrapText="1"/>
    </xf>
    <xf numFmtId="0" fontId="39" fillId="0" borderId="53"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58" xfId="0" applyFont="1" applyFill="1" applyBorder="1" applyAlignment="1">
      <alignment horizontal="center" vertical="center" wrapText="1"/>
    </xf>
    <xf numFmtId="0" fontId="40" fillId="0" borderId="68" xfId="0" applyFont="1" applyFill="1" applyBorder="1" applyAlignment="1">
      <alignment horizontal="center" vertical="center" wrapText="1"/>
    </xf>
    <xf numFmtId="0" fontId="40" fillId="0" borderId="64" xfId="0" applyFont="1" applyFill="1" applyBorder="1" applyAlignment="1">
      <alignment horizontal="center" vertical="center" wrapText="1"/>
    </xf>
    <xf numFmtId="0" fontId="40" fillId="0" borderId="69" xfId="0" applyFont="1" applyFill="1" applyBorder="1" applyAlignment="1">
      <alignment horizontal="center" vertical="center" wrapText="1"/>
    </xf>
    <xf numFmtId="0" fontId="40" fillId="0" borderId="61" xfId="0" applyFont="1" applyBorder="1" applyAlignment="1">
      <alignment horizontal="center" vertical="center"/>
    </xf>
    <xf numFmtId="0" fontId="40" fillId="0" borderId="62" xfId="0" applyFont="1" applyBorder="1" applyAlignment="1">
      <alignment horizontal="center" vertical="center"/>
    </xf>
    <xf numFmtId="0" fontId="40" fillId="0" borderId="63" xfId="0" applyFont="1" applyBorder="1" applyAlignment="1">
      <alignment horizontal="center" vertical="center"/>
    </xf>
    <xf numFmtId="0" fontId="39" fillId="0" borderId="25" xfId="0" applyFont="1" applyFill="1" applyBorder="1" applyAlignment="1">
      <alignment horizontal="center" vertical="center" wrapText="1"/>
    </xf>
    <xf numFmtId="0" fontId="43" fillId="0" borderId="53" xfId="0" applyFont="1" applyFill="1" applyBorder="1" applyAlignment="1">
      <alignment horizontal="center" vertical="center"/>
    </xf>
    <xf numFmtId="0" fontId="43" fillId="0" borderId="13" xfId="0" applyFont="1" applyFill="1" applyBorder="1" applyAlignment="1">
      <alignment horizontal="center" vertical="center"/>
    </xf>
    <xf numFmtId="0" fontId="36" fillId="0" borderId="25" xfId="0" applyFont="1" applyFill="1" applyBorder="1" applyAlignment="1">
      <alignment horizontal="center" vertical="center" wrapText="1"/>
    </xf>
    <xf numFmtId="0" fontId="42" fillId="0" borderId="53"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58" xfId="0" applyFont="1" applyFill="1" applyBorder="1" applyAlignment="1">
      <alignment horizontal="center" vertical="center" wrapText="1"/>
    </xf>
    <xf numFmtId="0" fontId="36" fillId="0" borderId="25" xfId="0" applyFont="1" applyFill="1" applyBorder="1" applyAlignment="1">
      <alignment horizontal="center" vertical="center"/>
    </xf>
    <xf numFmtId="0" fontId="40" fillId="0" borderId="113" xfId="0" applyFont="1" applyFill="1" applyBorder="1" applyAlignment="1">
      <alignment horizontal="center" vertical="center" wrapText="1"/>
    </xf>
    <xf numFmtId="0" fontId="40" fillId="0" borderId="114" xfId="0" applyFont="1" applyFill="1" applyBorder="1" applyAlignment="1">
      <alignment horizontal="center" vertical="center" wrapText="1"/>
    </xf>
    <xf numFmtId="0" fontId="40" fillId="0" borderId="115" xfId="0" applyFont="1" applyFill="1" applyBorder="1" applyAlignment="1">
      <alignment horizontal="center" vertical="center" wrapText="1"/>
    </xf>
    <xf numFmtId="0" fontId="40" fillId="0" borderId="116" xfId="0" applyFont="1" applyBorder="1" applyAlignment="1">
      <alignment horizontal="center" vertical="center"/>
    </xf>
    <xf numFmtId="0" fontId="40" fillId="0" borderId="112" xfId="0" applyFont="1" applyBorder="1" applyAlignment="1">
      <alignment horizontal="center" vertical="center"/>
    </xf>
    <xf numFmtId="0" fontId="40" fillId="0" borderId="117" xfId="0" applyFont="1" applyBorder="1" applyAlignment="1">
      <alignment horizontal="center" vertical="center"/>
    </xf>
    <xf numFmtId="0" fontId="39" fillId="0" borderId="73" xfId="0" applyFont="1" applyFill="1" applyBorder="1" applyAlignment="1">
      <alignment horizontal="center" vertical="center" wrapText="1"/>
    </xf>
    <xf numFmtId="0" fontId="39" fillId="0" borderId="74" xfId="0" applyFont="1" applyFill="1" applyBorder="1" applyAlignment="1">
      <alignment horizontal="center" vertical="center" wrapText="1"/>
    </xf>
    <xf numFmtId="0" fontId="39" fillId="0" borderId="118" xfId="0" applyFont="1" applyFill="1" applyBorder="1" applyAlignment="1">
      <alignment horizontal="center" vertical="center" wrapText="1"/>
    </xf>
    <xf numFmtId="0" fontId="40" fillId="0" borderId="54" xfId="0" applyFont="1" applyBorder="1" applyAlignment="1">
      <alignment horizontal="center" vertical="center"/>
    </xf>
    <xf numFmtId="0" fontId="40" fillId="0" borderId="59" xfId="0" applyFont="1" applyBorder="1" applyAlignment="1">
      <alignment horizontal="center" vertical="center"/>
    </xf>
    <xf numFmtId="0" fontId="40" fillId="0" borderId="52" xfId="0" applyFont="1" applyFill="1" applyBorder="1" applyAlignment="1">
      <alignment horizontal="center" vertical="center" wrapText="1"/>
    </xf>
    <xf numFmtId="0" fontId="40" fillId="0" borderId="57" xfId="0" applyFont="1" applyFill="1" applyBorder="1" applyAlignment="1">
      <alignment horizontal="center" vertical="center" wrapText="1"/>
    </xf>
    <xf numFmtId="0" fontId="40" fillId="3" borderId="8" xfId="0" applyFont="1" applyFill="1" applyBorder="1" applyAlignment="1">
      <alignment horizontal="center"/>
    </xf>
    <xf numFmtId="0" fontId="40" fillId="3" borderId="0" xfId="0" applyFont="1" applyFill="1" applyBorder="1" applyAlignment="1">
      <alignment horizontal="center"/>
    </xf>
    <xf numFmtId="0" fontId="40" fillId="3" borderId="43" xfId="0" applyFont="1" applyFill="1" applyBorder="1" applyAlignment="1">
      <alignment horizontal="center"/>
    </xf>
    <xf numFmtId="0" fontId="40" fillId="2" borderId="13"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45" fillId="18" borderId="13" xfId="0" applyFont="1" applyFill="1" applyBorder="1" applyAlignment="1">
      <alignment horizontal="center" vertical="center" wrapText="1"/>
    </xf>
    <xf numFmtId="0" fontId="45" fillId="18" borderId="25" xfId="0" applyFont="1" applyFill="1" applyBorder="1" applyAlignment="1">
      <alignment horizontal="center" vertical="center" wrapText="1"/>
    </xf>
    <xf numFmtId="0" fontId="38" fillId="6" borderId="13" xfId="0" applyFont="1" applyFill="1" applyBorder="1" applyAlignment="1">
      <alignment horizontal="center" vertical="center" wrapText="1"/>
    </xf>
    <xf numFmtId="9" fontId="39" fillId="0" borderId="53" xfId="1" applyFont="1" applyFill="1" applyBorder="1" applyAlignment="1">
      <alignment horizontal="center" vertical="center" wrapText="1"/>
    </xf>
    <xf numFmtId="9" fontId="39" fillId="0" borderId="13" xfId="1" applyFont="1" applyFill="1" applyBorder="1" applyAlignment="1">
      <alignment horizontal="center" vertical="center" wrapText="1"/>
    </xf>
    <xf numFmtId="9" fontId="39" fillId="0" borderId="58" xfId="1" applyFont="1" applyFill="1" applyBorder="1" applyAlignment="1">
      <alignment horizontal="center" vertical="center" wrapText="1"/>
    </xf>
    <xf numFmtId="0" fontId="40" fillId="0" borderId="52" xfId="0" applyFont="1" applyBorder="1" applyAlignment="1">
      <alignment horizontal="center" vertical="center"/>
    </xf>
    <xf numFmtId="0" fontId="40" fillId="0" borderId="55" xfId="0" applyFont="1" applyBorder="1" applyAlignment="1">
      <alignment horizontal="center" vertical="center"/>
    </xf>
    <xf numFmtId="0" fontId="40" fillId="0" borderId="57" xfId="0" applyFont="1" applyBorder="1" applyAlignment="1">
      <alignment horizontal="center" vertical="center"/>
    </xf>
    <xf numFmtId="0" fontId="40" fillId="0" borderId="5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58" xfId="0" applyFont="1" applyFill="1" applyBorder="1" applyAlignment="1">
      <alignment horizontal="center" vertical="center" wrapText="1"/>
    </xf>
    <xf numFmtId="9" fontId="40" fillId="0" borderId="58" xfId="0" applyNumberFormat="1" applyFont="1" applyFill="1" applyBorder="1" applyAlignment="1">
      <alignment horizontal="center" vertical="center"/>
    </xf>
    <xf numFmtId="0" fontId="38" fillId="19" borderId="13" xfId="0" applyFont="1" applyFill="1" applyBorder="1" applyAlignment="1">
      <alignment horizontal="center" vertical="center"/>
    </xf>
    <xf numFmtId="0" fontId="38" fillId="19" borderId="15" xfId="0" applyFont="1" applyFill="1" applyBorder="1" applyAlignment="1">
      <alignment horizontal="center" vertical="center"/>
    </xf>
    <xf numFmtId="0" fontId="45" fillId="18" borderId="13" xfId="0" applyFont="1" applyFill="1" applyBorder="1" applyAlignment="1">
      <alignment horizontal="center" vertical="center"/>
    </xf>
    <xf numFmtId="0" fontId="45" fillId="18" borderId="25" xfId="0" applyFont="1" applyFill="1" applyBorder="1" applyAlignment="1">
      <alignment horizontal="center" vertical="center"/>
    </xf>
    <xf numFmtId="0" fontId="45" fillId="21" borderId="13" xfId="0" applyFont="1" applyFill="1" applyBorder="1" applyAlignment="1">
      <alignment horizontal="center" vertical="center"/>
    </xf>
    <xf numFmtId="0" fontId="38" fillId="17" borderId="13" xfId="0" applyFont="1" applyFill="1" applyBorder="1" applyAlignment="1">
      <alignment horizontal="center" vertical="center" wrapText="1"/>
    </xf>
    <xf numFmtId="0" fontId="39" fillId="5" borderId="13" xfId="0" applyFont="1" applyFill="1" applyBorder="1" applyAlignment="1">
      <alignment horizontal="center" vertical="center" wrapText="1"/>
    </xf>
    <xf numFmtId="0" fontId="45" fillId="21" borderId="13" xfId="0" applyFont="1" applyFill="1" applyBorder="1" applyAlignment="1">
      <alignment horizontal="center" vertical="center" wrapText="1"/>
    </xf>
    <xf numFmtId="9" fontId="38" fillId="0" borderId="25" xfId="0" applyNumberFormat="1" applyFont="1" applyFill="1" applyBorder="1" applyAlignment="1">
      <alignment horizontal="center" vertical="center"/>
    </xf>
    <xf numFmtId="0" fontId="36" fillId="0" borderId="75" xfId="0"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74" xfId="0" applyFont="1" applyFill="1" applyBorder="1" applyAlignment="1">
      <alignment horizontal="center" vertical="center" wrapText="1"/>
    </xf>
    <xf numFmtId="9" fontId="41" fillId="0" borderId="25" xfId="0" applyNumberFormat="1" applyFont="1" applyFill="1" applyBorder="1" applyAlignment="1">
      <alignment horizontal="center" vertical="center"/>
    </xf>
    <xf numFmtId="9" fontId="40" fillId="0" borderId="25" xfId="0" applyNumberFormat="1" applyFont="1" applyFill="1" applyBorder="1" applyAlignment="1">
      <alignment horizontal="center" vertical="center"/>
    </xf>
    <xf numFmtId="0" fontId="36" fillId="20" borderId="1" xfId="0" applyFont="1" applyFill="1" applyBorder="1" applyAlignment="1">
      <alignment horizontal="center" vertical="center"/>
    </xf>
    <xf numFmtId="0" fontId="36" fillId="20" borderId="2" xfId="0" applyFont="1" applyFill="1" applyBorder="1" applyAlignment="1">
      <alignment horizontal="center" vertical="center"/>
    </xf>
    <xf numFmtId="14" fontId="36" fillId="20" borderId="2" xfId="0" applyNumberFormat="1" applyFont="1" applyFill="1" applyBorder="1" applyAlignment="1">
      <alignment horizontal="center" vertical="center"/>
    </xf>
    <xf numFmtId="0" fontId="44" fillId="0" borderId="12" xfId="0" applyFont="1" applyFill="1" applyBorder="1" applyAlignment="1">
      <alignment horizontal="center" vertical="center" wrapText="1"/>
    </xf>
    <xf numFmtId="0" fontId="44" fillId="0" borderId="46"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45" xfId="0" applyFont="1" applyFill="1" applyBorder="1" applyAlignment="1">
      <alignment horizontal="center" vertical="center" wrapText="1"/>
    </xf>
    <xf numFmtId="0" fontId="37" fillId="0" borderId="47" xfId="0" applyFont="1" applyFill="1" applyBorder="1" applyAlignment="1">
      <alignment horizontal="center" vertical="center" wrapText="1"/>
    </xf>
    <xf numFmtId="0" fontId="37" fillId="0" borderId="48" xfId="0" applyFont="1" applyFill="1" applyBorder="1" applyAlignment="1">
      <alignment horizontal="center" vertical="center" wrapText="1"/>
    </xf>
    <xf numFmtId="0" fontId="40" fillId="0" borderId="56" xfId="0" applyFont="1" applyBorder="1" applyAlignment="1">
      <alignment horizontal="center" vertical="center"/>
    </xf>
    <xf numFmtId="0" fontId="40" fillId="0" borderId="76" xfId="0" applyFont="1" applyBorder="1" applyAlignment="1">
      <alignment horizontal="center" vertical="center"/>
    </xf>
    <xf numFmtId="0" fontId="40" fillId="0" borderId="55" xfId="0" applyFont="1" applyFill="1" applyBorder="1" applyAlignment="1">
      <alignment horizontal="center" vertical="center" wrapText="1"/>
    </xf>
    <xf numFmtId="0" fontId="40" fillId="0" borderId="72" xfId="0" applyFont="1" applyFill="1" applyBorder="1" applyAlignment="1">
      <alignment horizontal="center" vertical="center" wrapText="1"/>
    </xf>
    <xf numFmtId="9" fontId="36" fillId="0" borderId="53" xfId="0" applyNumberFormat="1" applyFont="1" applyFill="1" applyBorder="1" applyAlignment="1">
      <alignment horizontal="center" vertical="center" wrapText="1"/>
    </xf>
    <xf numFmtId="9" fontId="36" fillId="0" borderId="13" xfId="0" applyNumberFormat="1" applyFont="1" applyFill="1" applyBorder="1" applyAlignment="1">
      <alignment horizontal="center" vertical="center" wrapText="1"/>
    </xf>
    <xf numFmtId="9" fontId="36" fillId="0" borderId="25" xfId="0" applyNumberFormat="1" applyFont="1" applyFill="1" applyBorder="1" applyAlignment="1">
      <alignment horizontal="center" vertical="center" wrapText="1"/>
    </xf>
    <xf numFmtId="9" fontId="36" fillId="0" borderId="58" xfId="0" applyNumberFormat="1" applyFont="1" applyFill="1" applyBorder="1" applyAlignment="1">
      <alignment horizontal="center" vertical="center" wrapText="1"/>
    </xf>
    <xf numFmtId="0" fontId="40" fillId="0" borderId="72" xfId="0" applyFont="1" applyBorder="1" applyAlignment="1">
      <alignment horizontal="center" vertical="center"/>
    </xf>
    <xf numFmtId="0" fontId="40" fillId="0" borderId="25" xfId="0" applyFont="1" applyFill="1" applyBorder="1" applyAlignment="1">
      <alignment horizontal="center" vertical="center" wrapText="1"/>
    </xf>
    <xf numFmtId="0" fontId="53" fillId="15" borderId="10" xfId="0" applyFont="1" applyFill="1" applyBorder="1" applyAlignment="1">
      <alignment horizontal="center" vertical="center"/>
    </xf>
    <xf numFmtId="0" fontId="53" fillId="15" borderId="11" xfId="0" applyFont="1" applyFill="1" applyBorder="1" applyAlignment="1">
      <alignment horizontal="center" vertical="center"/>
    </xf>
    <xf numFmtId="9" fontId="54" fillId="10" borderId="103" xfId="0" applyNumberFormat="1" applyFont="1" applyFill="1" applyBorder="1" applyAlignment="1">
      <alignment horizontal="center" vertical="center"/>
    </xf>
    <xf numFmtId="9" fontId="54" fillId="10" borderId="7" xfId="0" applyNumberFormat="1" applyFont="1" applyFill="1" applyBorder="1" applyAlignment="1">
      <alignment horizontal="center" vertical="center"/>
    </xf>
    <xf numFmtId="9" fontId="54" fillId="10" borderId="99" xfId="0" applyNumberFormat="1" applyFont="1" applyFill="1" applyBorder="1" applyAlignment="1">
      <alignment horizontal="center" vertical="center"/>
    </xf>
    <xf numFmtId="0" fontId="45" fillId="21" borderId="25" xfId="0" applyFont="1" applyFill="1" applyBorder="1" applyAlignment="1">
      <alignment horizontal="center" vertical="center"/>
    </xf>
    <xf numFmtId="0" fontId="38" fillId="19" borderId="13" xfId="0" applyFont="1" applyFill="1" applyBorder="1" applyAlignment="1">
      <alignment horizontal="center" vertical="center" wrapText="1"/>
    </xf>
    <xf numFmtId="0" fontId="38" fillId="19" borderId="25" xfId="0" applyFont="1" applyFill="1" applyBorder="1" applyAlignment="1">
      <alignment horizontal="center" vertical="center" wrapText="1"/>
    </xf>
    <xf numFmtId="0" fontId="36" fillId="0" borderId="73" xfId="0" applyFont="1" applyFill="1" applyBorder="1" applyAlignment="1">
      <alignment horizontal="left" vertical="center" wrapText="1"/>
    </xf>
    <xf numFmtId="0" fontId="36" fillId="0" borderId="74" xfId="0" applyFont="1" applyFill="1" applyBorder="1" applyAlignment="1">
      <alignment horizontal="left" vertical="center" wrapText="1"/>
    </xf>
    <xf numFmtId="0" fontId="36" fillId="0" borderId="75" xfId="0" applyFont="1" applyFill="1" applyBorder="1" applyAlignment="1">
      <alignment horizontal="left" vertical="center" wrapText="1"/>
    </xf>
    <xf numFmtId="0" fontId="39" fillId="0" borderId="119" xfId="0" applyFont="1" applyFill="1" applyBorder="1" applyAlignment="1">
      <alignment horizontal="center" vertical="center" wrapText="1"/>
    </xf>
    <xf numFmtId="0" fontId="55" fillId="10" borderId="121" xfId="0" applyFont="1" applyFill="1" applyBorder="1" applyAlignment="1">
      <alignment horizontal="center" vertical="center" wrapText="1"/>
    </xf>
    <xf numFmtId="0" fontId="55" fillId="10" borderId="122" xfId="0" applyFont="1" applyFill="1" applyBorder="1" applyAlignment="1">
      <alignment horizontal="center" vertical="center" wrapText="1"/>
    </xf>
    <xf numFmtId="0" fontId="55" fillId="10" borderId="121" xfId="0" applyFont="1" applyFill="1" applyBorder="1" applyAlignment="1">
      <alignment horizontal="center" vertical="center"/>
    </xf>
    <xf numFmtId="0" fontId="55" fillId="10" borderId="123" xfId="0" applyFont="1" applyFill="1" applyBorder="1" applyAlignment="1">
      <alignment horizontal="center" vertical="center"/>
    </xf>
    <xf numFmtId="0" fontId="40" fillId="0" borderId="25" xfId="0" applyFont="1" applyFill="1" applyBorder="1" applyAlignment="1">
      <alignment horizontal="center" vertical="center"/>
    </xf>
    <xf numFmtId="0" fontId="40" fillId="23" borderId="74" xfId="0" applyFont="1" applyFill="1" applyBorder="1" applyAlignment="1">
      <alignment horizontal="center" vertical="center"/>
    </xf>
    <xf numFmtId="0" fontId="40" fillId="23" borderId="75" xfId="0" applyFont="1" applyFill="1" applyBorder="1" applyAlignment="1">
      <alignment horizontal="center" vertical="center"/>
    </xf>
    <xf numFmtId="9" fontId="36" fillId="0" borderId="25" xfId="0" applyNumberFormat="1" applyFont="1" applyFill="1" applyBorder="1" applyAlignment="1">
      <alignment horizontal="center" vertical="center"/>
    </xf>
    <xf numFmtId="9" fontId="36" fillId="0" borderId="75" xfId="0" applyNumberFormat="1" applyFont="1" applyFill="1" applyBorder="1" applyAlignment="1">
      <alignment horizontal="center" vertical="center"/>
    </xf>
    <xf numFmtId="0" fontId="40" fillId="0" borderId="13" xfId="0" applyFont="1" applyFill="1" applyBorder="1" applyAlignment="1">
      <alignment horizontal="center" vertical="center"/>
    </xf>
    <xf numFmtId="0" fontId="40" fillId="5" borderId="13" xfId="0" applyFont="1" applyFill="1" applyBorder="1" applyAlignment="1">
      <alignment horizontal="center" vertical="center"/>
    </xf>
    <xf numFmtId="0" fontId="52" fillId="19" borderId="102" xfId="0" applyFont="1" applyFill="1" applyBorder="1" applyAlignment="1">
      <alignment horizontal="center" vertical="center"/>
    </xf>
    <xf numFmtId="0" fontId="52" fillId="19" borderId="89" xfId="0" applyFont="1" applyFill="1" applyBorder="1" applyAlignment="1">
      <alignment horizontal="center" vertical="center"/>
    </xf>
    <xf numFmtId="0" fontId="52" fillId="19" borderId="86" xfId="0" applyFont="1" applyFill="1" applyBorder="1" applyAlignment="1">
      <alignment horizontal="center" vertical="center"/>
    </xf>
    <xf numFmtId="0" fontId="52" fillId="19" borderId="87" xfId="0" applyFont="1" applyFill="1" applyBorder="1" applyAlignment="1">
      <alignment horizontal="center" vertical="center"/>
    </xf>
    <xf numFmtId="0" fontId="52" fillId="19" borderId="85" xfId="0" applyFont="1" applyFill="1" applyBorder="1" applyAlignment="1">
      <alignment horizontal="center" vertical="center"/>
    </xf>
    <xf numFmtId="0" fontId="40" fillId="0" borderId="70" xfId="0" applyFont="1" applyBorder="1" applyAlignment="1">
      <alignment horizontal="center" vertical="center"/>
    </xf>
    <xf numFmtId="0" fontId="40" fillId="0" borderId="71" xfId="0" applyFont="1" applyBorder="1" applyAlignment="1">
      <alignment horizontal="center" vertical="center"/>
    </xf>
  </cellXfs>
  <cellStyles count="12">
    <cellStyle name="Hipervínculo" xfId="9" builtinId="8"/>
    <cellStyle name="Millares" xfId="2" builtinId="3"/>
    <cellStyle name="Millares [0] 2" xfId="3" xr:uid="{C8BCA639-246F-4BFE-B9BB-D991BC79A6DC}"/>
    <cellStyle name="Moneda" xfId="11" builtinId="4"/>
    <cellStyle name="Moneda [0]" xfId="10" builtinId="7"/>
    <cellStyle name="Normal" xfId="0" builtinId="0"/>
    <cellStyle name="Normal 4" xfId="5" xr:uid="{21F62298-46A1-4021-9FE5-8A9372B2C4E5}"/>
    <cellStyle name="Normal 4 2" xfId="6" xr:uid="{3753780F-9ED5-420F-BDD3-F6B0607CE850}"/>
    <cellStyle name="Normal 5" xfId="4" xr:uid="{5CDD2F3C-43C4-4DBB-9EE4-620431066C50}"/>
    <cellStyle name="Normal 5 2" xfId="7" xr:uid="{4D96B71D-05DD-4E35-AC69-DFCD32D00840}"/>
    <cellStyle name="Porcentaje" xfId="1" builtinId="5"/>
    <cellStyle name="Porcentaje 2" xfId="8" xr:uid="{4170FF2D-062F-4B1E-A2C6-B500AE9A6CDE}"/>
  </cellStyles>
  <dxfs count="24">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s>
  <tableStyles count="0" defaultTableStyle="TableStyleMedium9" defaultPivotStyle="PivotStyleLight16"/>
  <colors>
    <mruColors>
      <color rgb="FFFF5050"/>
      <color rgb="FF00CC66"/>
      <color rgb="FF008000"/>
      <color rgb="FF99FFCC"/>
      <color rgb="FF00CC00"/>
      <color rgb="FFFF33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en&#250;!A1"/><Relationship Id="rId1" Type="http://schemas.openxmlformats.org/officeDocument/2006/relationships/image" Target="../media/image5.png"/><Relationship Id="rId4" Type="http://schemas.openxmlformats.org/officeDocument/2006/relationships/image" Target="../media/image3.sv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en&#250;!A1"/><Relationship Id="rId1" Type="http://schemas.openxmlformats.org/officeDocument/2006/relationships/image" Target="../media/image1.png"/><Relationship Id="rId4" Type="http://schemas.openxmlformats.org/officeDocument/2006/relationships/image" Target="../media/image3.sv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2838449</xdr:colOff>
      <xdr:row>0</xdr:row>
      <xdr:rowOff>57150</xdr:rowOff>
    </xdr:from>
    <xdr:to>
      <xdr:col>4</xdr:col>
      <xdr:colOff>2200274</xdr:colOff>
      <xdr:row>6</xdr:row>
      <xdr:rowOff>95250</xdr:rowOff>
    </xdr:to>
    <xdr:pic>
      <xdr:nvPicPr>
        <xdr:cNvPr id="2" name="0 Imagen">
          <a:extLst>
            <a:ext uri="{FF2B5EF4-FFF2-40B4-BE49-F238E27FC236}">
              <a16:creationId xmlns:a16="http://schemas.microsoft.com/office/drawing/2014/main" id="{46853EA2-8580-4F27-A658-E9EC77E560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114799" y="628650"/>
          <a:ext cx="3457575" cy="11811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123825</xdr:colOff>
      <xdr:row>7</xdr:row>
      <xdr:rowOff>104775</xdr:rowOff>
    </xdr:from>
    <xdr:to>
      <xdr:col>9</xdr:col>
      <xdr:colOff>276225</xdr:colOff>
      <xdr:row>13</xdr:row>
      <xdr:rowOff>57150</xdr:rowOff>
    </xdr:to>
    <xdr:sp macro="" textlink="">
      <xdr:nvSpPr>
        <xdr:cNvPr id="6" name="Rectángulo 5">
          <a:extLst>
            <a:ext uri="{FF2B5EF4-FFF2-40B4-BE49-F238E27FC236}">
              <a16:creationId xmlns:a16="http://schemas.microsoft.com/office/drawing/2014/main" id="{D18B4F59-038D-4CD5-99B8-721B30CD4E6F}"/>
            </a:ext>
          </a:extLst>
        </xdr:cNvPr>
        <xdr:cNvSpPr/>
      </xdr:nvSpPr>
      <xdr:spPr>
        <a:xfrm>
          <a:off x="123825" y="2009775"/>
          <a:ext cx="11487150" cy="1095375"/>
        </a:xfrm>
        <a:prstGeom prst="rect">
          <a:avLst/>
        </a:prstGeom>
        <a:solidFill>
          <a:schemeClr val="bg1">
            <a:lumMod val="9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171583</xdr:colOff>
      <xdr:row>7</xdr:row>
      <xdr:rowOff>143695</xdr:rowOff>
    </xdr:from>
    <xdr:to>
      <xdr:col>8</xdr:col>
      <xdr:colOff>259223</xdr:colOff>
      <xdr:row>11</xdr:row>
      <xdr:rowOff>24348</xdr:rowOff>
    </xdr:to>
    <xdr:sp macro="" textlink="">
      <xdr:nvSpPr>
        <xdr:cNvPr id="7" name="Subtítulo 2">
          <a:extLst>
            <a:ext uri="{FF2B5EF4-FFF2-40B4-BE49-F238E27FC236}">
              <a16:creationId xmlns:a16="http://schemas.microsoft.com/office/drawing/2014/main" id="{3602CFEB-942D-4B04-B7B7-2F6BCF3491A1}"/>
            </a:ext>
          </a:extLst>
        </xdr:cNvPr>
        <xdr:cNvSpPr txBox="1">
          <a:spLocks/>
        </xdr:cNvSpPr>
      </xdr:nvSpPr>
      <xdr:spPr>
        <a:xfrm>
          <a:off x="933583" y="2048695"/>
          <a:ext cx="9898390" cy="642653"/>
        </a:xfrm>
        <a:prstGeom prst="rect">
          <a:avLst/>
        </a:prstGeom>
      </xdr:spPr>
      <xdr:txBody>
        <a:bodyPr vert="horz" wrap="square" lIns="0" tIns="0" rIns="0" bIns="0" rtlCol="0" anchor="ctr">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65113" algn="ctr"/>
          <a:r>
            <a:rPr lang="es-ES" sz="3200" b="1">
              <a:solidFill>
                <a:srgbClr val="404040"/>
              </a:solidFill>
              <a:cs typeface="Arial"/>
            </a:rPr>
            <a:t>PLAN ESTRATÉGICO INSTITUCIONAL 2019 - 2022</a:t>
          </a:r>
          <a:endParaRPr lang="es-CO" sz="3200" b="1">
            <a:solidFill>
              <a:schemeClr val="bg2"/>
            </a:solidFill>
          </a:endParaRPr>
        </a:p>
      </xdr:txBody>
    </xdr:sp>
    <xdr:clientData/>
  </xdr:twoCellAnchor>
  <xdr:twoCellAnchor>
    <xdr:from>
      <xdr:col>2</xdr:col>
      <xdr:colOff>2934598</xdr:colOff>
      <xdr:row>11</xdr:row>
      <xdr:rowOff>49294</xdr:rowOff>
    </xdr:from>
    <xdr:to>
      <xdr:col>4</xdr:col>
      <xdr:colOff>2195872</xdr:colOff>
      <xdr:row>12</xdr:row>
      <xdr:rowOff>161926</xdr:rowOff>
    </xdr:to>
    <xdr:sp macro="" textlink="">
      <xdr:nvSpPr>
        <xdr:cNvPr id="8" name="Subtítulo 2">
          <a:extLst>
            <a:ext uri="{FF2B5EF4-FFF2-40B4-BE49-F238E27FC236}">
              <a16:creationId xmlns:a16="http://schemas.microsoft.com/office/drawing/2014/main" id="{AEEBF1A6-BF4E-8E43-B44A-BDBEFBA6C914}"/>
            </a:ext>
          </a:extLst>
        </xdr:cNvPr>
        <xdr:cNvSpPr txBox="1">
          <a:spLocks/>
        </xdr:cNvSpPr>
      </xdr:nvSpPr>
      <xdr:spPr>
        <a:xfrm>
          <a:off x="4210948" y="2716294"/>
          <a:ext cx="3357024" cy="303132"/>
        </a:xfrm>
        <a:prstGeom prst="rect">
          <a:avLst/>
        </a:prstGeom>
      </xdr:spPr>
      <xdr:txBody>
        <a:bodyPr vert="horz" wrap="square" lIns="0" tIns="0" rIns="0" bIns="0" rtlCol="0" anchor="ctr">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65113" algn="ctr"/>
          <a:r>
            <a:rPr lang="es-MX" sz="1600">
              <a:solidFill>
                <a:schemeClr val="tx1">
                  <a:lumMod val="85000"/>
                  <a:lumOff val="15000"/>
                </a:schemeClr>
              </a:solidFill>
            </a:rPr>
            <a:t>DIRECCIÓN GENERAL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8362950</xdr:colOff>
      <xdr:row>0</xdr:row>
      <xdr:rowOff>123825</xdr:rowOff>
    </xdr:from>
    <xdr:to>
      <xdr:col>1</xdr:col>
      <xdr:colOff>8896350</xdr:colOff>
      <xdr:row>8</xdr:row>
      <xdr:rowOff>104775</xdr:rowOff>
    </xdr:to>
    <xdr:pic>
      <xdr:nvPicPr>
        <xdr:cNvPr id="3" name="Gráfico 2" descr="Hogar">
          <a:hlinkClick xmlns:r="http://schemas.openxmlformats.org/officeDocument/2006/relationships" r:id="rId1"/>
          <a:extLst>
            <a:ext uri="{FF2B5EF4-FFF2-40B4-BE49-F238E27FC236}">
              <a16:creationId xmlns:a16="http://schemas.microsoft.com/office/drawing/2014/main" id="{05242307-0ED9-4B19-AA84-16EC379CB6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05825" y="123825"/>
          <a:ext cx="533400" cy="533400"/>
        </a:xfrm>
        <a:prstGeom prst="rect">
          <a:avLst/>
        </a:prstGeom>
      </xdr:spPr>
    </xdr:pic>
    <xdr:clientData/>
  </xdr:twoCellAnchor>
  <xdr:twoCellAnchor>
    <xdr:from>
      <xdr:col>1</xdr:col>
      <xdr:colOff>3324225</xdr:colOff>
      <xdr:row>0</xdr:row>
      <xdr:rowOff>142875</xdr:rowOff>
    </xdr:from>
    <xdr:to>
      <xdr:col>1</xdr:col>
      <xdr:colOff>8483165</xdr:colOff>
      <xdr:row>33</xdr:row>
      <xdr:rowOff>44225</xdr:rowOff>
    </xdr:to>
    <xdr:grpSp>
      <xdr:nvGrpSpPr>
        <xdr:cNvPr id="2" name="Grupo 1">
          <a:extLst>
            <a:ext uri="{FF2B5EF4-FFF2-40B4-BE49-F238E27FC236}">
              <a16:creationId xmlns:a16="http://schemas.microsoft.com/office/drawing/2014/main" id="{6B4EAFB6-2363-4706-A77C-91750FB1ECE6}"/>
            </a:ext>
          </a:extLst>
        </xdr:cNvPr>
        <xdr:cNvGrpSpPr/>
      </xdr:nvGrpSpPr>
      <xdr:grpSpPr>
        <a:xfrm>
          <a:off x="3476625" y="142875"/>
          <a:ext cx="5158940" cy="5044850"/>
          <a:chOff x="866775" y="142875"/>
          <a:chExt cx="5158940" cy="5216300"/>
        </a:xfrm>
      </xdr:grpSpPr>
      <xdr:sp macro="" textlink="">
        <xdr:nvSpPr>
          <xdr:cNvPr id="8" name="Círculo: vacío 7">
            <a:extLst>
              <a:ext uri="{FF2B5EF4-FFF2-40B4-BE49-F238E27FC236}">
                <a16:creationId xmlns:a16="http://schemas.microsoft.com/office/drawing/2014/main" id="{D598B4C7-5B52-4416-BE1C-F5F432E5FBEE}"/>
              </a:ext>
            </a:extLst>
          </xdr:cNvPr>
          <xdr:cNvSpPr/>
        </xdr:nvSpPr>
        <xdr:spPr>
          <a:xfrm>
            <a:off x="866775" y="142875"/>
            <a:ext cx="5158940" cy="5216300"/>
          </a:xfrm>
          <a:prstGeom prst="donut">
            <a:avLst>
              <a:gd name="adj" fmla="val 4072"/>
            </a:avLst>
          </a:prstGeom>
          <a:gradFill flip="none" rotWithShape="1">
            <a:gsLst>
              <a:gs pos="12000">
                <a:srgbClr val="FFC000"/>
              </a:gs>
              <a:gs pos="72000">
                <a:srgbClr val="FF5A18"/>
              </a:gs>
              <a:gs pos="29000">
                <a:srgbClr val="FFC00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sp macro="" textlink="">
        <xdr:nvSpPr>
          <xdr:cNvPr id="9" name="Rectángulo: esquinas redondeadas 8">
            <a:extLst>
              <a:ext uri="{FF2B5EF4-FFF2-40B4-BE49-F238E27FC236}">
                <a16:creationId xmlns:a16="http://schemas.microsoft.com/office/drawing/2014/main" id="{F659A8CC-CF84-4F1C-8BCE-492541DAFA5F}"/>
              </a:ext>
            </a:extLst>
          </xdr:cNvPr>
          <xdr:cNvSpPr/>
        </xdr:nvSpPr>
        <xdr:spPr>
          <a:xfrm>
            <a:off x="1443890" y="2275421"/>
            <a:ext cx="4071542" cy="206353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1400" i="1">
                <a:solidFill>
                  <a:schemeClr val="tx1">
                    <a:lumMod val="85000"/>
                    <a:lumOff val="15000"/>
                  </a:schemeClr>
                </a:solidFill>
              </a:rPr>
              <a:t>La Agencia Nacional de Contratación Pública - Colombia Compra Eficiente (ANCPCCE), como ente rector, tiene como objetivo desarrollar e impulsar políticas públicas y herramientas, orientadas a la organización y articulación, de los partícipes en los procesos de compras y contratación pública con el fin de lograr una mayor eficiencia, transparencia y optimización de los recursos del Estado</a:t>
            </a:r>
            <a:r>
              <a:rPr lang="es-ES" sz="1600" i="1">
                <a:solidFill>
                  <a:schemeClr val="tx1">
                    <a:lumMod val="85000"/>
                    <a:lumOff val="15000"/>
                  </a:schemeClr>
                </a:solidFill>
              </a:rPr>
              <a:t>.</a:t>
            </a:r>
          </a:p>
        </xdr:txBody>
      </xdr:sp>
      <xdr:cxnSp macro="">
        <xdr:nvCxnSpPr>
          <xdr:cNvPr id="10" name="Conector recto 9">
            <a:extLst>
              <a:ext uri="{FF2B5EF4-FFF2-40B4-BE49-F238E27FC236}">
                <a16:creationId xmlns:a16="http://schemas.microsoft.com/office/drawing/2014/main" id="{62C6A52F-69B3-4AD2-94E7-7AC733106824}"/>
              </a:ext>
            </a:extLst>
          </xdr:cNvPr>
          <xdr:cNvCxnSpPr>
            <a:cxnSpLocks/>
          </xdr:cNvCxnSpPr>
        </xdr:nvCxnSpPr>
        <xdr:spPr>
          <a:xfrm>
            <a:off x="1586012" y="2114321"/>
            <a:ext cx="3737193"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Rectángulo: esquinas redondeadas 10">
            <a:extLst>
              <a:ext uri="{FF2B5EF4-FFF2-40B4-BE49-F238E27FC236}">
                <a16:creationId xmlns:a16="http://schemas.microsoft.com/office/drawing/2014/main" id="{187524CF-04F8-4D12-AAE1-753A7B0CA5F5}"/>
              </a:ext>
            </a:extLst>
          </xdr:cNvPr>
          <xdr:cNvSpPr/>
        </xdr:nvSpPr>
        <xdr:spPr>
          <a:xfrm>
            <a:off x="1443890" y="1008065"/>
            <a:ext cx="4071542" cy="88194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MISIÓN</a:t>
            </a:r>
          </a:p>
          <a:p>
            <a:pPr algn="ctr"/>
            <a:r>
              <a:rPr lang="es-ES" sz="1600">
                <a:solidFill>
                  <a:schemeClr val="tx1">
                    <a:lumMod val="85000"/>
                    <a:lumOff val="15000"/>
                  </a:schemeClr>
                </a:solidFill>
              </a:rPr>
              <a:t>Decreto 4170 de 2011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8048625</xdr:colOff>
      <xdr:row>0</xdr:row>
      <xdr:rowOff>76200</xdr:rowOff>
    </xdr:from>
    <xdr:to>
      <xdr:col>1</xdr:col>
      <xdr:colOff>8582025</xdr:colOff>
      <xdr:row>3</xdr:row>
      <xdr:rowOff>123825</xdr:rowOff>
    </xdr:to>
    <xdr:pic>
      <xdr:nvPicPr>
        <xdr:cNvPr id="3" name="Gráfico 2" descr="Hogar">
          <a:hlinkClick xmlns:r="http://schemas.openxmlformats.org/officeDocument/2006/relationships" r:id="rId1"/>
          <a:extLst>
            <a:ext uri="{FF2B5EF4-FFF2-40B4-BE49-F238E27FC236}">
              <a16:creationId xmlns:a16="http://schemas.microsoft.com/office/drawing/2014/main" id="{1BA481D2-D5B6-48FC-B66F-BEECD86E39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76200"/>
          <a:ext cx="533400" cy="533400"/>
        </a:xfrm>
        <a:prstGeom prst="rect">
          <a:avLst/>
        </a:prstGeom>
      </xdr:spPr>
    </xdr:pic>
    <xdr:clientData/>
  </xdr:twoCellAnchor>
  <xdr:twoCellAnchor>
    <xdr:from>
      <xdr:col>1</xdr:col>
      <xdr:colOff>2276475</xdr:colOff>
      <xdr:row>1</xdr:row>
      <xdr:rowOff>47625</xdr:rowOff>
    </xdr:from>
    <xdr:to>
      <xdr:col>1</xdr:col>
      <xdr:colOff>7435415</xdr:colOff>
      <xdr:row>28</xdr:row>
      <xdr:rowOff>120425</xdr:rowOff>
    </xdr:to>
    <xdr:grpSp>
      <xdr:nvGrpSpPr>
        <xdr:cNvPr id="32" name="Grupo 31">
          <a:extLst>
            <a:ext uri="{FF2B5EF4-FFF2-40B4-BE49-F238E27FC236}">
              <a16:creationId xmlns:a16="http://schemas.microsoft.com/office/drawing/2014/main" id="{3ED2B6FB-68DF-4D15-B9C1-00D0F88F3F1C}"/>
            </a:ext>
          </a:extLst>
        </xdr:cNvPr>
        <xdr:cNvGrpSpPr/>
      </xdr:nvGrpSpPr>
      <xdr:grpSpPr>
        <a:xfrm>
          <a:off x="3603625" y="149225"/>
          <a:ext cx="5158940" cy="5044850"/>
          <a:chOff x="952500" y="333375"/>
          <a:chExt cx="5158940" cy="5216300"/>
        </a:xfrm>
      </xdr:grpSpPr>
      <xdr:sp macro="" textlink="">
        <xdr:nvSpPr>
          <xdr:cNvPr id="28" name="Círculo: vacío 27">
            <a:extLst>
              <a:ext uri="{FF2B5EF4-FFF2-40B4-BE49-F238E27FC236}">
                <a16:creationId xmlns:a16="http://schemas.microsoft.com/office/drawing/2014/main" id="{5960DE45-9B38-DC4B-B52F-AB7D712622D7}"/>
              </a:ext>
            </a:extLst>
          </xdr:cNvPr>
          <xdr:cNvSpPr/>
        </xdr:nvSpPr>
        <xdr:spPr>
          <a:xfrm>
            <a:off x="952500" y="333375"/>
            <a:ext cx="5158940" cy="5216300"/>
          </a:xfrm>
          <a:prstGeom prst="donut">
            <a:avLst>
              <a:gd name="adj" fmla="val 4072"/>
            </a:avLst>
          </a:prstGeom>
          <a:gradFill flip="none" rotWithShape="1">
            <a:gsLst>
              <a:gs pos="12000">
                <a:srgbClr val="00B0F0"/>
              </a:gs>
              <a:gs pos="100000">
                <a:srgbClr val="366092"/>
              </a:gs>
              <a:gs pos="62000">
                <a:srgbClr val="0070C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sp macro="" textlink="">
        <xdr:nvSpPr>
          <xdr:cNvPr id="29" name="Rectángulo 28">
            <a:extLst>
              <a:ext uri="{FF2B5EF4-FFF2-40B4-BE49-F238E27FC236}">
                <a16:creationId xmlns:a16="http://schemas.microsoft.com/office/drawing/2014/main" id="{6136B35A-DA39-B144-87F5-8C68D90DA7C0}"/>
              </a:ext>
            </a:extLst>
          </xdr:cNvPr>
          <xdr:cNvSpPr/>
        </xdr:nvSpPr>
        <xdr:spPr>
          <a:xfrm>
            <a:off x="1433966" y="2179632"/>
            <a:ext cx="4196008" cy="2244269"/>
          </a:xfrm>
          <a:prstGeom prst="rect">
            <a:avLst/>
          </a:prstGeom>
          <a:noFill/>
          <a:ln>
            <a:noFill/>
          </a:ln>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250" i="1">
                <a:solidFill>
                  <a:schemeClr val="tx1">
                    <a:lumMod val="85000"/>
                    <a:lumOff val="15000"/>
                  </a:schemeClr>
                </a:solidFill>
              </a:rPr>
              <a:t>La Agencia Nacional de Contratación Pública – Colombia Compra Eficiente (ANCPCCE) en 2022 será reconocida como la Autoridad en el Sistema de Compra y Contratación Pública y referente normativo  que fortalece la confianza de los actores del mercado por sus prácticas de transparencia y anticorrupción; por apropiar estándares que optimizan el valor público a través de modelos de agregación de demanda; por fomentar la participación competitiva e inclusión; por la adopción de prácticas de incremento de capacidades; por la aplicación de nuevas tecnologías; y por la innovación y mejora continua en los procesos de compra y contratación pública.</a:t>
            </a:r>
          </a:p>
        </xdr:txBody>
      </xdr:sp>
      <xdr:cxnSp macro="">
        <xdr:nvCxnSpPr>
          <xdr:cNvPr id="30" name="Conector recto 29">
            <a:extLst>
              <a:ext uri="{FF2B5EF4-FFF2-40B4-BE49-F238E27FC236}">
                <a16:creationId xmlns:a16="http://schemas.microsoft.com/office/drawing/2014/main" id="{C5F753FB-5503-6245-82DC-9585C0C99F68}"/>
              </a:ext>
            </a:extLst>
          </xdr:cNvPr>
          <xdr:cNvCxnSpPr>
            <a:cxnSpLocks/>
          </xdr:cNvCxnSpPr>
        </xdr:nvCxnSpPr>
        <xdr:spPr>
          <a:xfrm>
            <a:off x="1687602" y="2094979"/>
            <a:ext cx="3737193"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Rectángulo 30">
            <a:extLst>
              <a:ext uri="{FF2B5EF4-FFF2-40B4-BE49-F238E27FC236}">
                <a16:creationId xmlns:a16="http://schemas.microsoft.com/office/drawing/2014/main" id="{55395180-1313-9445-95B8-4DE97CE64E87}"/>
              </a:ext>
            </a:extLst>
          </xdr:cNvPr>
          <xdr:cNvSpPr/>
        </xdr:nvSpPr>
        <xdr:spPr>
          <a:xfrm>
            <a:off x="1433966" y="1080074"/>
            <a:ext cx="4196008" cy="993798"/>
          </a:xfrm>
          <a:prstGeom prst="rect">
            <a:avLst/>
          </a:prstGeom>
          <a:noFill/>
          <a:ln>
            <a:noFill/>
          </a:ln>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VISIÓN</a:t>
            </a:r>
          </a:p>
          <a:p>
            <a:pPr algn="ctr"/>
            <a:r>
              <a:rPr lang="es-ES" sz="1600">
                <a:solidFill>
                  <a:schemeClr val="tx1">
                    <a:lumMod val="85000"/>
                    <a:lumOff val="15000"/>
                  </a:schemeClr>
                </a:solidFill>
              </a:rPr>
              <a:t>2018-2022</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10693978</xdr:colOff>
      <xdr:row>0</xdr:row>
      <xdr:rowOff>17318</xdr:rowOff>
    </xdr:from>
    <xdr:to>
      <xdr:col>1</xdr:col>
      <xdr:colOff>11227378</xdr:colOff>
      <xdr:row>3</xdr:row>
      <xdr:rowOff>65809</xdr:rowOff>
    </xdr:to>
    <xdr:pic>
      <xdr:nvPicPr>
        <xdr:cNvPr id="2" name="Gráfico 1" descr="Hogar">
          <a:hlinkClick xmlns:r="http://schemas.openxmlformats.org/officeDocument/2006/relationships" r:id="rId1"/>
          <a:extLst>
            <a:ext uri="{FF2B5EF4-FFF2-40B4-BE49-F238E27FC236}">
              <a16:creationId xmlns:a16="http://schemas.microsoft.com/office/drawing/2014/main" id="{310BFD95-5FFA-4213-BF4A-EE39967489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06546" y="17318"/>
          <a:ext cx="533400" cy="533400"/>
        </a:xfrm>
        <a:prstGeom prst="rect">
          <a:avLst/>
        </a:prstGeom>
      </xdr:spPr>
    </xdr:pic>
    <xdr:clientData/>
  </xdr:twoCellAnchor>
  <xdr:twoCellAnchor>
    <xdr:from>
      <xdr:col>1</xdr:col>
      <xdr:colOff>5336588</xdr:colOff>
      <xdr:row>0</xdr:row>
      <xdr:rowOff>72004</xdr:rowOff>
    </xdr:from>
    <xdr:to>
      <xdr:col>1</xdr:col>
      <xdr:colOff>9954398</xdr:colOff>
      <xdr:row>25</xdr:row>
      <xdr:rowOff>65248</xdr:rowOff>
    </xdr:to>
    <xdr:grpSp>
      <xdr:nvGrpSpPr>
        <xdr:cNvPr id="31" name="Grupo 30">
          <a:extLst>
            <a:ext uri="{FF2B5EF4-FFF2-40B4-BE49-F238E27FC236}">
              <a16:creationId xmlns:a16="http://schemas.microsoft.com/office/drawing/2014/main" id="{F541BA03-43C4-104F-80E8-9C01835CF396}"/>
            </a:ext>
          </a:extLst>
        </xdr:cNvPr>
        <xdr:cNvGrpSpPr/>
      </xdr:nvGrpSpPr>
      <xdr:grpSpPr>
        <a:xfrm>
          <a:off x="5457815" y="72004"/>
          <a:ext cx="4617810" cy="4530608"/>
          <a:chOff x="290622" y="1035983"/>
          <a:chExt cx="5100085" cy="5156790"/>
        </a:xfrm>
      </xdr:grpSpPr>
      <xdr:sp macro="" textlink="">
        <xdr:nvSpPr>
          <xdr:cNvPr id="35" name="Diagrama de flujo: conector 34">
            <a:extLst>
              <a:ext uri="{FF2B5EF4-FFF2-40B4-BE49-F238E27FC236}">
                <a16:creationId xmlns:a16="http://schemas.microsoft.com/office/drawing/2014/main" id="{70860DD5-A8FA-5A4C-900D-FE08BC13DA3E}"/>
              </a:ext>
            </a:extLst>
          </xdr:cNvPr>
          <xdr:cNvSpPr/>
        </xdr:nvSpPr>
        <xdr:spPr>
          <a:xfrm>
            <a:off x="489097" y="1238000"/>
            <a:ext cx="4711068" cy="4752755"/>
          </a:xfrm>
          <a:prstGeom prst="flowChartConnector">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grpSp>
        <xdr:nvGrpSpPr>
          <xdr:cNvPr id="36" name="Grupo 35">
            <a:extLst>
              <a:ext uri="{FF2B5EF4-FFF2-40B4-BE49-F238E27FC236}">
                <a16:creationId xmlns:a16="http://schemas.microsoft.com/office/drawing/2014/main" id="{DE47CD68-D07A-5B47-A6BF-4FC81E3BE856}"/>
              </a:ext>
            </a:extLst>
          </xdr:cNvPr>
          <xdr:cNvGrpSpPr/>
        </xdr:nvGrpSpPr>
        <xdr:grpSpPr>
          <a:xfrm>
            <a:off x="290622" y="1035983"/>
            <a:ext cx="5100085" cy="5156790"/>
            <a:chOff x="290622" y="1204898"/>
            <a:chExt cx="5100085" cy="4986670"/>
          </a:xfrm>
        </xdr:grpSpPr>
        <xdr:sp macro="" textlink="">
          <xdr:nvSpPr>
            <xdr:cNvPr id="37" name="Rectángulo: esquinas redondeadas 36">
              <a:extLst>
                <a:ext uri="{FF2B5EF4-FFF2-40B4-BE49-F238E27FC236}">
                  <a16:creationId xmlns:a16="http://schemas.microsoft.com/office/drawing/2014/main" id="{EE657DB9-6851-1147-AF48-5A6DB7EF57CD}"/>
                </a:ext>
              </a:extLst>
            </xdr:cNvPr>
            <xdr:cNvSpPr/>
          </xdr:nvSpPr>
          <xdr:spPr>
            <a:xfrm>
              <a:off x="736075" y="2351320"/>
              <a:ext cx="4249654" cy="2724676"/>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MEGA META</a:t>
              </a:r>
            </a:p>
            <a:p>
              <a:pPr algn="ctr"/>
              <a:r>
                <a:rPr lang="es-ES" sz="1600" b="1">
                  <a:solidFill>
                    <a:schemeClr val="tx1">
                      <a:lumMod val="85000"/>
                      <a:lumOff val="15000"/>
                    </a:schemeClr>
                  </a:solidFill>
                  <a:latin typeface="Arial Black" panose="020B0604020202020204" pitchFamily="34" charset="0"/>
                  <a:cs typeface="Arial Black" panose="020B0604020202020204" pitchFamily="34" charset="0"/>
                </a:rPr>
                <a:t>2022</a:t>
              </a:r>
            </a:p>
            <a:p>
              <a:pPr algn="ctr"/>
              <a:endParaRPr lang="es-ES" sz="1600" i="1">
                <a:solidFill>
                  <a:srgbClr val="002060"/>
                </a:solidFill>
              </a:endParaRPr>
            </a:p>
            <a:p>
              <a:pPr algn="ctr"/>
              <a:r>
                <a:rPr lang="es-ES" sz="1200" i="1">
                  <a:solidFill>
                    <a:schemeClr val="tx1">
                      <a:lumMod val="85000"/>
                      <a:lumOff val="15000"/>
                    </a:schemeClr>
                  </a:solidFill>
                </a:rPr>
                <a:t>La Agencia Nacional de Contratación Pública – Colombia Compra Eficiente ANCPCCE como ente rector de la contratación pública generará mayor eficiencia, transparencia y confianza mediante procesos efectivos y dinámicos; diseñando al menos 4 documentos tipo para sectores priorizados, 24 AMP en operación y un volumen transaccional en 2022 por valor de 103,2 Billones de pesos en las Plataformas Transaccionales SECOP y TVEC</a:t>
              </a:r>
              <a:r>
                <a:rPr lang="es-ES" sz="1200" i="1">
                  <a:solidFill>
                    <a:schemeClr val="bg2">
                      <a:lumMod val="75000"/>
                    </a:schemeClr>
                  </a:solidFill>
                </a:rPr>
                <a:t>.</a:t>
              </a:r>
              <a:endParaRPr lang="es-ES" sz="1400" i="1">
                <a:solidFill>
                  <a:schemeClr val="bg2">
                    <a:lumMod val="75000"/>
                  </a:schemeClr>
                </a:solidFill>
              </a:endParaRPr>
            </a:p>
          </xdr:txBody>
        </xdr:sp>
        <xdr:sp macro="" textlink="">
          <xdr:nvSpPr>
            <xdr:cNvPr id="38" name="Círculo: vacío 37">
              <a:extLst>
                <a:ext uri="{FF2B5EF4-FFF2-40B4-BE49-F238E27FC236}">
                  <a16:creationId xmlns:a16="http://schemas.microsoft.com/office/drawing/2014/main" id="{51297CFB-2DAD-9942-A33A-D6728B00D8C2}"/>
                </a:ext>
              </a:extLst>
            </xdr:cNvPr>
            <xdr:cNvSpPr/>
          </xdr:nvSpPr>
          <xdr:spPr>
            <a:xfrm>
              <a:off x="290622" y="1204898"/>
              <a:ext cx="5100085" cy="4986670"/>
            </a:xfrm>
            <a:prstGeom prst="donut">
              <a:avLst>
                <a:gd name="adj" fmla="val 4072"/>
              </a:avLst>
            </a:prstGeom>
            <a:gradFill flip="none" rotWithShape="1">
              <a:gsLst>
                <a:gs pos="12000">
                  <a:srgbClr val="366092"/>
                </a:gs>
                <a:gs pos="96000">
                  <a:srgbClr val="009901"/>
                </a:gs>
                <a:gs pos="51000">
                  <a:srgbClr val="7030A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cxnSp macro="">
          <xdr:nvCxnSpPr>
            <xdr:cNvPr id="39" name="Conector recto 38">
              <a:extLst>
                <a:ext uri="{FF2B5EF4-FFF2-40B4-BE49-F238E27FC236}">
                  <a16:creationId xmlns:a16="http://schemas.microsoft.com/office/drawing/2014/main" id="{8EA2A9D4-F356-A04D-BDE2-F8D6F736963E}"/>
                </a:ext>
              </a:extLst>
            </xdr:cNvPr>
            <xdr:cNvCxnSpPr>
              <a:cxnSpLocks/>
            </xdr:cNvCxnSpPr>
          </xdr:nvCxnSpPr>
          <xdr:spPr>
            <a:xfrm>
              <a:off x="947365" y="3325126"/>
              <a:ext cx="3876987"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649429</xdr:colOff>
      <xdr:row>0</xdr:row>
      <xdr:rowOff>43299</xdr:rowOff>
    </xdr:from>
    <xdr:to>
      <xdr:col>1</xdr:col>
      <xdr:colOff>3513127</xdr:colOff>
      <xdr:row>9</xdr:row>
      <xdr:rowOff>95334</xdr:rowOff>
    </xdr:to>
    <xdr:sp macro="" textlink="">
      <xdr:nvSpPr>
        <xdr:cNvPr id="32" name="Flecha: a la derecha 31">
          <a:extLst>
            <a:ext uri="{FF2B5EF4-FFF2-40B4-BE49-F238E27FC236}">
              <a16:creationId xmlns:a16="http://schemas.microsoft.com/office/drawing/2014/main" id="{51B1BFA2-7BA4-2747-8973-F0F4AAA448E9}"/>
            </a:ext>
          </a:extLst>
        </xdr:cNvPr>
        <xdr:cNvSpPr/>
      </xdr:nvSpPr>
      <xdr:spPr>
        <a:xfrm>
          <a:off x="761997" y="43299"/>
          <a:ext cx="2863698" cy="1679944"/>
        </a:xfrm>
        <a:prstGeom prst="right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En qué ser los mejores</a:t>
          </a:r>
        </a:p>
      </xdr:txBody>
    </xdr:sp>
    <xdr:clientData/>
  </xdr:twoCellAnchor>
  <xdr:twoCellAnchor>
    <xdr:from>
      <xdr:col>1</xdr:col>
      <xdr:colOff>2015140</xdr:colOff>
      <xdr:row>8</xdr:row>
      <xdr:rowOff>46249</xdr:rowOff>
    </xdr:from>
    <xdr:to>
      <xdr:col>1</xdr:col>
      <xdr:colOff>4878838</xdr:colOff>
      <xdr:row>17</xdr:row>
      <xdr:rowOff>11693</xdr:rowOff>
    </xdr:to>
    <xdr:sp macro="" textlink="">
      <xdr:nvSpPr>
        <xdr:cNvPr id="33" name="Flecha: a la derecha 32">
          <a:extLst>
            <a:ext uri="{FF2B5EF4-FFF2-40B4-BE49-F238E27FC236}">
              <a16:creationId xmlns:a16="http://schemas.microsoft.com/office/drawing/2014/main" id="{B6DDC30C-A886-184F-8084-9EA99EC8F457}"/>
            </a:ext>
          </a:extLst>
        </xdr:cNvPr>
        <xdr:cNvSpPr/>
      </xdr:nvSpPr>
      <xdr:spPr>
        <a:xfrm>
          <a:off x="2127708" y="1483658"/>
          <a:ext cx="2863698" cy="1679944"/>
        </a:xfrm>
        <a:prstGeom prst="rightArrow">
          <a:avLst/>
        </a:prstGeom>
        <a:solidFill>
          <a:srgbClr val="0099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Qué nos apasiona</a:t>
          </a:r>
        </a:p>
      </xdr:txBody>
    </xdr:sp>
    <xdr:clientData/>
  </xdr:twoCellAnchor>
  <xdr:twoCellAnchor>
    <xdr:from>
      <xdr:col>1</xdr:col>
      <xdr:colOff>649429</xdr:colOff>
      <xdr:row>16</xdr:row>
      <xdr:rowOff>103437</xdr:rowOff>
    </xdr:from>
    <xdr:to>
      <xdr:col>1</xdr:col>
      <xdr:colOff>3513127</xdr:colOff>
      <xdr:row>25</xdr:row>
      <xdr:rowOff>12174</xdr:rowOff>
    </xdr:to>
    <xdr:sp macro="" textlink="">
      <xdr:nvSpPr>
        <xdr:cNvPr id="34" name="Flecha: a la derecha 33">
          <a:extLst>
            <a:ext uri="{FF2B5EF4-FFF2-40B4-BE49-F238E27FC236}">
              <a16:creationId xmlns:a16="http://schemas.microsoft.com/office/drawing/2014/main" id="{5BF20E47-CF23-6446-AB9C-ADCD9E41E8A2}"/>
            </a:ext>
          </a:extLst>
        </xdr:cNvPr>
        <xdr:cNvSpPr/>
      </xdr:nvSpPr>
      <xdr:spPr>
        <a:xfrm>
          <a:off x="761997" y="3064846"/>
          <a:ext cx="2863698" cy="1623237"/>
        </a:xfrm>
        <a:prstGeom prst="rightArrow">
          <a:avLst/>
        </a:prstGeom>
        <a:solidFill>
          <a:srgbClr val="3660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Qué nos Impulsa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92869</xdr:colOff>
      <xdr:row>0</xdr:row>
      <xdr:rowOff>154781</xdr:rowOff>
    </xdr:from>
    <xdr:to>
      <xdr:col>2</xdr:col>
      <xdr:colOff>626269</xdr:colOff>
      <xdr:row>2</xdr:row>
      <xdr:rowOff>173831</xdr:rowOff>
    </xdr:to>
    <xdr:pic>
      <xdr:nvPicPr>
        <xdr:cNvPr id="2" name="Gráfico 1" descr="Hogar">
          <a:hlinkClick xmlns:r="http://schemas.openxmlformats.org/officeDocument/2006/relationships" r:id="rId1"/>
          <a:extLst>
            <a:ext uri="{FF2B5EF4-FFF2-40B4-BE49-F238E27FC236}">
              <a16:creationId xmlns:a16="http://schemas.microsoft.com/office/drawing/2014/main" id="{38D36E38-0D9F-4C6F-BC2C-257EFB64BB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27744" y="154781"/>
          <a:ext cx="533400" cy="5310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22412</xdr:colOff>
      <xdr:row>0</xdr:row>
      <xdr:rowOff>0</xdr:rowOff>
    </xdr:from>
    <xdr:to>
      <xdr:col>7</xdr:col>
      <xdr:colOff>555812</xdr:colOff>
      <xdr:row>1</xdr:row>
      <xdr:rowOff>85165</xdr:rowOff>
    </xdr:to>
    <xdr:pic>
      <xdr:nvPicPr>
        <xdr:cNvPr id="2" name="Gráfico 1" descr="Hogar">
          <a:hlinkClick xmlns:r="http://schemas.openxmlformats.org/officeDocument/2006/relationships" r:id="rId1"/>
          <a:extLst>
            <a:ext uri="{FF2B5EF4-FFF2-40B4-BE49-F238E27FC236}">
              <a16:creationId xmlns:a16="http://schemas.microsoft.com/office/drawing/2014/main" id="{0EDC8FC9-722A-4BF0-832F-4AE0CCB31F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6651941" y="0"/>
          <a:ext cx="533400" cy="533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400050</xdr:colOff>
      <xdr:row>18</xdr:row>
      <xdr:rowOff>66675</xdr:rowOff>
    </xdr:from>
    <xdr:to>
      <xdr:col>5</xdr:col>
      <xdr:colOff>1438275</xdr:colOff>
      <xdr:row>33</xdr:row>
      <xdr:rowOff>28575</xdr:rowOff>
    </xdr:to>
    <xdr:pic>
      <xdr:nvPicPr>
        <xdr:cNvPr id="2" name="Imagen 14" descr="image004">
          <a:extLst>
            <a:ext uri="{FF2B5EF4-FFF2-40B4-BE49-F238E27FC236}">
              <a16:creationId xmlns:a16="http://schemas.microsoft.com/office/drawing/2014/main" id="{20514258-E616-4C12-80E6-40AFAB9E8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5" y="6438900"/>
          <a:ext cx="9439275" cy="267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647223</xdr:colOff>
      <xdr:row>35</xdr:row>
      <xdr:rowOff>63067</xdr:rowOff>
    </xdr:to>
    <xdr:pic>
      <xdr:nvPicPr>
        <xdr:cNvPr id="120" name="Imagen 119">
          <a:extLst>
            <a:ext uri="{FF2B5EF4-FFF2-40B4-BE49-F238E27FC236}">
              <a16:creationId xmlns:a16="http://schemas.microsoft.com/office/drawing/2014/main" id="{4209D708-BACE-4DCF-9E37-4552657A5BCD}"/>
            </a:ext>
          </a:extLst>
        </xdr:cNvPr>
        <xdr:cNvPicPr>
          <a:picLocks noChangeAspect="1"/>
        </xdr:cNvPicPr>
      </xdr:nvPicPr>
      <xdr:blipFill>
        <a:blip xmlns:r="http://schemas.openxmlformats.org/officeDocument/2006/relationships" r:embed="rId1"/>
        <a:stretch>
          <a:fillRect/>
        </a:stretch>
      </xdr:blipFill>
      <xdr:spPr>
        <a:xfrm>
          <a:off x="0" y="0"/>
          <a:ext cx="12142913" cy="6577291"/>
        </a:xfrm>
        <a:prstGeom prst="rect">
          <a:avLst/>
        </a:prstGeom>
      </xdr:spPr>
    </xdr:pic>
    <xdr:clientData/>
  </xdr:twoCellAnchor>
  <xdr:twoCellAnchor editAs="oneCell">
    <xdr:from>
      <xdr:col>15</xdr:col>
      <xdr:colOff>678792</xdr:colOff>
      <xdr:row>0</xdr:row>
      <xdr:rowOff>120431</xdr:rowOff>
    </xdr:from>
    <xdr:to>
      <xdr:col>16</xdr:col>
      <xdr:colOff>445813</xdr:colOff>
      <xdr:row>3</xdr:row>
      <xdr:rowOff>95469</xdr:rowOff>
    </xdr:to>
    <xdr:pic>
      <xdr:nvPicPr>
        <xdr:cNvPr id="121" name="Gráfico 120" descr="Hogar">
          <a:hlinkClick xmlns:r="http://schemas.openxmlformats.org/officeDocument/2006/relationships" r:id="rId2"/>
          <a:extLst>
            <a:ext uri="{FF2B5EF4-FFF2-40B4-BE49-F238E27FC236}">
              <a16:creationId xmlns:a16="http://schemas.microsoft.com/office/drawing/2014/main" id="{E420B389-ECF3-438E-8C15-46357F9C8D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174482" y="120431"/>
          <a:ext cx="533400" cy="533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315536</xdr:colOff>
      <xdr:row>0</xdr:row>
      <xdr:rowOff>127001</xdr:rowOff>
    </xdr:from>
    <xdr:to>
      <xdr:col>2</xdr:col>
      <xdr:colOff>118836</xdr:colOff>
      <xdr:row>4</xdr:row>
      <xdr:rowOff>56697</xdr:rowOff>
    </xdr:to>
    <xdr:pic>
      <xdr:nvPicPr>
        <xdr:cNvPr id="3" name="0 Imagen">
          <a:extLst>
            <a:ext uri="{FF2B5EF4-FFF2-40B4-BE49-F238E27FC236}">
              <a16:creationId xmlns:a16="http://schemas.microsoft.com/office/drawing/2014/main" id="{1FD42026-6CD9-40C5-9352-739E2FC2E1A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5536" y="127001"/>
          <a:ext cx="2237164" cy="7932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36</xdr:col>
      <xdr:colOff>116418</xdr:colOff>
      <xdr:row>3</xdr:row>
      <xdr:rowOff>381000</xdr:rowOff>
    </xdr:from>
    <xdr:to>
      <xdr:col>36</xdr:col>
      <xdr:colOff>649818</xdr:colOff>
      <xdr:row>5</xdr:row>
      <xdr:rowOff>219954</xdr:rowOff>
    </xdr:to>
    <xdr:pic>
      <xdr:nvPicPr>
        <xdr:cNvPr id="4" name="Gráfico 3" descr="Hogar">
          <a:hlinkClick xmlns:r="http://schemas.openxmlformats.org/officeDocument/2006/relationships" r:id="rId2"/>
          <a:extLst>
            <a:ext uri="{FF2B5EF4-FFF2-40B4-BE49-F238E27FC236}">
              <a16:creationId xmlns:a16="http://schemas.microsoft.com/office/drawing/2014/main" id="{D175C127-E6C1-4640-B49C-43DDCB165A4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355501" y="381000"/>
          <a:ext cx="533400" cy="533400"/>
        </a:xfrm>
        <a:prstGeom prst="rect">
          <a:avLst/>
        </a:prstGeom>
      </xdr:spPr>
    </xdr:pic>
    <xdr:clientData/>
  </xdr:twoCellAnchor>
  <xdr:twoCellAnchor editAs="oneCell">
    <xdr:from>
      <xdr:col>2</xdr:col>
      <xdr:colOff>2137834</xdr:colOff>
      <xdr:row>3</xdr:row>
      <xdr:rowOff>254000</xdr:rowOff>
    </xdr:from>
    <xdr:to>
      <xdr:col>2</xdr:col>
      <xdr:colOff>2671234</xdr:colOff>
      <xdr:row>5</xdr:row>
      <xdr:rowOff>216779</xdr:rowOff>
    </xdr:to>
    <xdr:pic>
      <xdr:nvPicPr>
        <xdr:cNvPr id="6" name="Gráfico 5" descr="Hogar">
          <a:hlinkClick xmlns:r="http://schemas.openxmlformats.org/officeDocument/2006/relationships" r:id="rId2"/>
          <a:extLst>
            <a:ext uri="{FF2B5EF4-FFF2-40B4-BE49-F238E27FC236}">
              <a16:creationId xmlns:a16="http://schemas.microsoft.com/office/drawing/2014/main" id="{689C739F-EC9B-4187-88B4-9F3340F070B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471334" y="254000"/>
          <a:ext cx="533400"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lina.olivera\OneDrive%20-%20Colombia%20Compra%20Eficiente\Planeaci&#243;n\PAAC\PAAC%202020\Versiones%20del%20PAAC\PAAC%202020-%20Mapa%20de%20Riesgo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colombiacompra.gov.co/manuales-guias-y-pliegos-tipo/manuales-y-guias" TargetMode="Externa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645C-FF7A-48B0-A760-CB4D0B01B6EF}">
  <dimension ref="C16:D26"/>
  <sheetViews>
    <sheetView showGridLines="0" zoomScaleNormal="100" workbookViewId="0">
      <pane xSplit="10" ySplit="23" topLeftCell="K69" activePane="bottomRight" state="frozen"/>
      <selection pane="topRight" activeCell="K1" sqref="K1"/>
      <selection pane="bottomLeft" activeCell="A24" sqref="A24"/>
      <selection pane="bottomRight"/>
    </sheetView>
  </sheetViews>
  <sheetFormatPr baseColWidth="10" defaultColWidth="11.453125" defaultRowHeight="14.5" x14ac:dyDescent="0.35"/>
  <cols>
    <col min="2" max="2" width="7.7265625" customWidth="1"/>
    <col min="3" max="3" width="50" customWidth="1"/>
    <col min="5" max="5" width="43.7265625" customWidth="1"/>
  </cols>
  <sheetData>
    <row r="16" spans="3:3" ht="36" x14ac:dyDescent="0.8">
      <c r="C16" s="122" t="s">
        <v>422</v>
      </c>
    </row>
    <row r="17" spans="3:4" ht="23.5" x14ac:dyDescent="0.55000000000000004">
      <c r="C17" s="124" t="s">
        <v>420</v>
      </c>
    </row>
    <row r="18" spans="3:4" ht="23.5" x14ac:dyDescent="0.55000000000000004">
      <c r="C18" s="124" t="s">
        <v>421</v>
      </c>
    </row>
    <row r="19" spans="3:4" ht="23.5" x14ac:dyDescent="0.55000000000000004">
      <c r="C19" s="124" t="s">
        <v>426</v>
      </c>
    </row>
    <row r="20" spans="3:4" ht="23.5" x14ac:dyDescent="0.55000000000000004">
      <c r="C20" s="124" t="s">
        <v>427</v>
      </c>
    </row>
    <row r="21" spans="3:4" ht="23.5" x14ac:dyDescent="0.55000000000000004">
      <c r="C21" s="124" t="s">
        <v>423</v>
      </c>
    </row>
    <row r="22" spans="3:4" ht="23.5" x14ac:dyDescent="0.55000000000000004">
      <c r="C22" s="124" t="s">
        <v>424</v>
      </c>
    </row>
    <row r="23" spans="3:4" ht="23.5" x14ac:dyDescent="0.55000000000000004">
      <c r="C23" s="124" t="s">
        <v>425</v>
      </c>
    </row>
    <row r="25" spans="3:4" ht="23.5" x14ac:dyDescent="0.55000000000000004">
      <c r="D25" s="121"/>
    </row>
    <row r="26" spans="3:4" ht="23.5" x14ac:dyDescent="0.55000000000000004">
      <c r="D26" s="121"/>
    </row>
  </sheetData>
  <sheetProtection algorithmName="SHA-512" hashValue="0mnyqi/ffpdptwQyZsDvK3NF2a46T1uovjW6VUZ70TcSZ9xQCgWb7c3ksWWW79rpmgJFZ9cQUqc3Rpk+lS8aqw==" saltValue="ecy+tsggpR80sZcizwqQYg==" spinCount="100000" sheet="1" objects="1" scenarios="1"/>
  <hyperlinks>
    <hyperlink ref="C17" location="Misión!A1" display="Misión" xr:uid="{140C53DF-811C-4395-82F6-AB22D3F438C0}"/>
    <hyperlink ref="C18" location="Visión!A1" display="Visión" xr:uid="{8D9FC817-1E11-4758-A4B0-A0C16CA9184E}"/>
    <hyperlink ref="C19" location="'MEGA 2022'!A1" display="Mega Meta 2022" xr:uid="{0F393103-7957-4EB3-B322-5892AD51870D}"/>
    <hyperlink ref="C20" location="DOFA!A1" display="DOFA" xr:uid="{DC5A70BC-8436-4F3D-89CD-30ABBE568B91}"/>
    <hyperlink ref="C21" location="'Objetivos Estratégicos'!A1" display="Objetivos Estratégicos" xr:uid="{C9444EA1-4C9C-419F-907E-A407DDEAA607}"/>
    <hyperlink ref="C22" location="'Mapa Estratégico'!A1" display="Mapa Estratégico" xr:uid="{B81A6FC0-3523-4801-A10E-F892EDFB77C5}"/>
    <hyperlink ref="C23" location="'Cuadro de Mando Estratégico'!A1" display="Cuadro de Mando Estratégico" xr:uid="{5D23C354-9A34-4EB6-9BD5-88B15C95EE3B}"/>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N58"/>
  <sheetViews>
    <sheetView topLeftCell="E1" workbookViewId="0">
      <selection activeCell="H4" sqref="H4"/>
    </sheetView>
  </sheetViews>
  <sheetFormatPr baseColWidth="10" defaultColWidth="11.453125" defaultRowHeight="14.5" x14ac:dyDescent="0.35"/>
  <cols>
    <col min="1" max="1" width="5.7265625" customWidth="1"/>
    <col min="2" max="2" width="11.453125" customWidth="1"/>
    <col min="3" max="3" width="32.1796875" customWidth="1"/>
    <col min="4" max="4" width="58" customWidth="1"/>
    <col min="5" max="5" width="38.7265625" customWidth="1"/>
    <col min="6" max="6" width="30.1796875" style="16" customWidth="1"/>
    <col min="7" max="7" width="36.7265625" style="16" customWidth="1"/>
    <col min="8" max="8" width="27" style="16" customWidth="1"/>
    <col min="9" max="9" width="54.7265625" customWidth="1"/>
    <col min="10" max="10" width="26.81640625" customWidth="1"/>
    <col min="11" max="11" width="24.54296875" customWidth="1"/>
    <col min="12" max="12" width="20.54296875" customWidth="1"/>
    <col min="13" max="13" width="15.453125" customWidth="1"/>
    <col min="21" max="28" width="11.453125" customWidth="1"/>
    <col min="30" max="30" width="11.453125" customWidth="1"/>
  </cols>
  <sheetData>
    <row r="1" spans="1:14" ht="15" thickBot="1" x14ac:dyDescent="0.4"/>
    <row r="2" spans="1:14" ht="39" customHeight="1" thickBot="1" x14ac:dyDescent="0.4">
      <c r="A2" s="510" t="s">
        <v>345</v>
      </c>
      <c r="B2" s="511"/>
      <c r="C2" s="511"/>
      <c r="D2" s="511"/>
      <c r="E2" s="511"/>
      <c r="F2" s="511"/>
      <c r="G2" s="511"/>
      <c r="H2" s="511"/>
      <c r="I2" s="511"/>
      <c r="J2" s="511"/>
      <c r="K2" s="511"/>
      <c r="L2" s="511"/>
      <c r="M2" s="511"/>
      <c r="N2" s="512"/>
    </row>
    <row r="3" spans="1:14" ht="39" customHeight="1" thickBot="1" x14ac:dyDescent="0.4">
      <c r="A3" s="111" t="s">
        <v>1</v>
      </c>
      <c r="B3" s="112" t="s">
        <v>2</v>
      </c>
      <c r="C3" s="112" t="s">
        <v>3</v>
      </c>
      <c r="D3" s="112" t="s">
        <v>237</v>
      </c>
      <c r="E3" s="112" t="s">
        <v>4</v>
      </c>
      <c r="F3" s="112" t="s">
        <v>61</v>
      </c>
      <c r="G3" s="112" t="s">
        <v>62</v>
      </c>
      <c r="H3" s="112" t="s">
        <v>364</v>
      </c>
      <c r="I3" s="112" t="s">
        <v>63</v>
      </c>
      <c r="J3" s="112" t="s">
        <v>8</v>
      </c>
      <c r="K3" s="112" t="s">
        <v>0</v>
      </c>
      <c r="L3" s="112" t="s">
        <v>315</v>
      </c>
      <c r="M3" s="112" t="s">
        <v>316</v>
      </c>
      <c r="N3" s="113" t="s">
        <v>317</v>
      </c>
    </row>
    <row r="4" spans="1:14" ht="39" customHeight="1" x14ac:dyDescent="0.35">
      <c r="A4" s="520">
        <f>0+1</f>
        <v>1</v>
      </c>
      <c r="B4" s="518"/>
      <c r="C4" s="518" t="s">
        <v>7</v>
      </c>
      <c r="D4" s="517" t="s">
        <v>224</v>
      </c>
      <c r="E4" s="524" t="s">
        <v>203</v>
      </c>
      <c r="F4" s="524" t="s">
        <v>167</v>
      </c>
      <c r="G4" s="107" t="s">
        <v>58</v>
      </c>
      <c r="H4" s="107" t="s">
        <v>365</v>
      </c>
      <c r="I4" s="108" t="s">
        <v>86</v>
      </c>
      <c r="J4" s="109"/>
      <c r="K4" s="109"/>
      <c r="L4" s="110"/>
      <c r="M4" s="110"/>
      <c r="N4" s="110"/>
    </row>
    <row r="5" spans="1:14" ht="105.75" customHeight="1" x14ac:dyDescent="0.35">
      <c r="A5" s="513"/>
      <c r="B5" s="514"/>
      <c r="C5" s="514"/>
      <c r="D5" s="517"/>
      <c r="E5" s="521"/>
      <c r="F5" s="521"/>
      <c r="G5" s="10" t="s">
        <v>58</v>
      </c>
      <c r="H5" s="106" t="s">
        <v>366</v>
      </c>
      <c r="I5" s="6" t="s">
        <v>205</v>
      </c>
      <c r="J5" s="96"/>
      <c r="K5" s="96"/>
      <c r="L5" s="12"/>
      <c r="M5" s="12"/>
      <c r="N5" s="12"/>
    </row>
    <row r="6" spans="1:14" ht="75" hidden="1" customHeight="1" x14ac:dyDescent="0.35">
      <c r="A6" s="513"/>
      <c r="B6" s="514"/>
      <c r="C6" s="514"/>
      <c r="D6" s="518"/>
      <c r="E6" s="521"/>
      <c r="F6" s="521"/>
      <c r="G6" s="10" t="s">
        <v>167</v>
      </c>
      <c r="H6" s="106" t="s">
        <v>367</v>
      </c>
      <c r="I6" s="6" t="s">
        <v>166</v>
      </c>
      <c r="J6" s="97"/>
      <c r="K6" s="97"/>
      <c r="L6" s="12"/>
      <c r="M6" s="12"/>
      <c r="N6" s="12"/>
    </row>
    <row r="7" spans="1:14" ht="100.5" hidden="1" customHeight="1" x14ac:dyDescent="0.35">
      <c r="A7" s="1">
        <f>+A4+1</f>
        <v>2</v>
      </c>
      <c r="B7" s="2"/>
      <c r="C7" s="2" t="s">
        <v>7</v>
      </c>
      <c r="D7" s="94" t="s">
        <v>225</v>
      </c>
      <c r="E7" s="21" t="s">
        <v>53</v>
      </c>
      <c r="F7" s="10" t="s">
        <v>155</v>
      </c>
      <c r="G7" s="10" t="s">
        <v>155</v>
      </c>
      <c r="H7" s="107" t="s">
        <v>416</v>
      </c>
      <c r="I7" s="114" t="s">
        <v>412</v>
      </c>
      <c r="J7" s="97"/>
      <c r="K7" s="97"/>
      <c r="L7" s="12"/>
      <c r="M7" s="12"/>
      <c r="N7" s="12"/>
    </row>
    <row r="8" spans="1:14" ht="81.75" hidden="1" customHeight="1" x14ac:dyDescent="0.35">
      <c r="A8" s="1">
        <f t="shared" ref="A8:A53" si="0">+A7+1</f>
        <v>3</v>
      </c>
      <c r="B8" s="5"/>
      <c r="C8" s="2" t="s">
        <v>7</v>
      </c>
      <c r="D8" s="94" t="s">
        <v>224</v>
      </c>
      <c r="E8" s="21" t="s">
        <v>276</v>
      </c>
      <c r="F8" s="10" t="s">
        <v>155</v>
      </c>
      <c r="G8" s="10" t="s">
        <v>155</v>
      </c>
      <c r="H8" s="106" t="s">
        <v>368</v>
      </c>
      <c r="I8" s="14" t="s">
        <v>206</v>
      </c>
      <c r="J8" s="98"/>
      <c r="K8" s="98"/>
      <c r="L8" s="12"/>
      <c r="M8" s="12"/>
      <c r="N8" s="12"/>
    </row>
    <row r="9" spans="1:14" ht="58.5" hidden="1" customHeight="1" x14ac:dyDescent="0.35">
      <c r="A9" s="513">
        <f>+A8+1</f>
        <v>4</v>
      </c>
      <c r="B9" s="523"/>
      <c r="C9" s="514" t="s">
        <v>7</v>
      </c>
      <c r="D9" s="516" t="s">
        <v>226</v>
      </c>
      <c r="E9" s="521" t="s">
        <v>250</v>
      </c>
      <c r="F9" s="519" t="s">
        <v>167</v>
      </c>
      <c r="G9" s="45" t="s">
        <v>167</v>
      </c>
      <c r="H9" s="106" t="s">
        <v>369</v>
      </c>
      <c r="I9" s="118" t="s">
        <v>207</v>
      </c>
      <c r="J9" s="99"/>
      <c r="K9" s="99"/>
      <c r="L9" s="12"/>
      <c r="M9" s="12"/>
      <c r="N9" s="12"/>
    </row>
    <row r="10" spans="1:14" ht="58.5" hidden="1" customHeight="1" x14ac:dyDescent="0.35">
      <c r="A10" s="513"/>
      <c r="B10" s="523"/>
      <c r="C10" s="514"/>
      <c r="D10" s="517"/>
      <c r="E10" s="521"/>
      <c r="F10" s="519"/>
      <c r="G10" s="45" t="s">
        <v>167</v>
      </c>
      <c r="H10" s="107" t="s">
        <v>370</v>
      </c>
      <c r="I10" s="118" t="s">
        <v>169</v>
      </c>
      <c r="J10" s="99"/>
      <c r="K10" s="99"/>
      <c r="L10" s="12"/>
      <c r="M10" s="12"/>
      <c r="N10" s="12"/>
    </row>
    <row r="11" spans="1:14" ht="58.5" hidden="1" customHeight="1" x14ac:dyDescent="0.35">
      <c r="A11" s="513"/>
      <c r="B11" s="523"/>
      <c r="C11" s="514"/>
      <c r="D11" s="517"/>
      <c r="E11" s="521"/>
      <c r="F11" s="519"/>
      <c r="G11" s="45" t="s">
        <v>167</v>
      </c>
      <c r="H11" s="106" t="s">
        <v>418</v>
      </c>
      <c r="I11" s="120" t="s">
        <v>170</v>
      </c>
      <c r="J11" s="99"/>
      <c r="K11" s="99"/>
      <c r="L11" s="12"/>
      <c r="M11" s="12"/>
      <c r="N11" s="12"/>
    </row>
    <row r="12" spans="1:14" ht="56.25" hidden="1" customHeight="1" x14ac:dyDescent="0.35">
      <c r="A12" s="513"/>
      <c r="B12" s="523"/>
      <c r="C12" s="514"/>
      <c r="D12" s="517"/>
      <c r="E12" s="521"/>
      <c r="F12" s="519"/>
      <c r="G12" s="45" t="s">
        <v>167</v>
      </c>
      <c r="H12" s="106" t="s">
        <v>371</v>
      </c>
      <c r="I12" s="6" t="s">
        <v>173</v>
      </c>
      <c r="J12" s="99"/>
      <c r="K12" s="99"/>
      <c r="L12" s="12"/>
      <c r="M12" s="12"/>
      <c r="N12" s="12"/>
    </row>
    <row r="13" spans="1:14" ht="32.25" hidden="1" customHeight="1" x14ac:dyDescent="0.35">
      <c r="A13" s="513"/>
      <c r="B13" s="523"/>
      <c r="C13" s="514"/>
      <c r="D13" s="518"/>
      <c r="E13" s="521"/>
      <c r="F13" s="519"/>
      <c r="G13" s="45" t="s">
        <v>167</v>
      </c>
      <c r="H13" s="107" t="s">
        <v>372</v>
      </c>
      <c r="I13" s="6" t="s">
        <v>208</v>
      </c>
      <c r="J13" s="99"/>
      <c r="K13" s="99"/>
      <c r="L13" s="12"/>
      <c r="M13" s="12"/>
      <c r="N13" s="12"/>
    </row>
    <row r="14" spans="1:14" ht="38.25" hidden="1" customHeight="1" x14ac:dyDescent="0.35">
      <c r="A14" s="513">
        <f>+A9+1</f>
        <v>5</v>
      </c>
      <c r="B14" s="523"/>
      <c r="C14" s="514" t="s">
        <v>7</v>
      </c>
      <c r="D14" s="516" t="s">
        <v>229</v>
      </c>
      <c r="E14" s="521" t="s">
        <v>154</v>
      </c>
      <c r="F14" s="522" t="s">
        <v>155</v>
      </c>
      <c r="G14" s="10" t="s">
        <v>155</v>
      </c>
      <c r="H14" s="106" t="s">
        <v>373</v>
      </c>
      <c r="I14" s="7" t="s">
        <v>156</v>
      </c>
      <c r="J14" s="99"/>
      <c r="K14" s="99"/>
      <c r="L14" s="12"/>
      <c r="M14" s="12"/>
      <c r="N14" s="12"/>
    </row>
    <row r="15" spans="1:14" ht="38.25" customHeight="1" x14ac:dyDescent="0.35">
      <c r="A15" s="513"/>
      <c r="B15" s="523"/>
      <c r="C15" s="514"/>
      <c r="D15" s="517"/>
      <c r="E15" s="521"/>
      <c r="F15" s="522"/>
      <c r="G15" s="10" t="s">
        <v>58</v>
      </c>
      <c r="H15" s="106" t="s">
        <v>374</v>
      </c>
      <c r="I15" s="7" t="s">
        <v>64</v>
      </c>
      <c r="J15" s="99"/>
      <c r="K15" s="99"/>
      <c r="L15" s="12"/>
      <c r="M15" s="12"/>
      <c r="N15" s="12"/>
    </row>
    <row r="16" spans="1:14" ht="69" customHeight="1" x14ac:dyDescent="0.35">
      <c r="A16" s="513"/>
      <c r="B16" s="523"/>
      <c r="C16" s="514"/>
      <c r="D16" s="517"/>
      <c r="E16" s="521"/>
      <c r="F16" s="522"/>
      <c r="G16" s="10" t="s">
        <v>58</v>
      </c>
      <c r="H16" s="107" t="s">
        <v>375</v>
      </c>
      <c r="I16" s="7" t="s">
        <v>65</v>
      </c>
      <c r="J16" s="99"/>
      <c r="K16" s="99"/>
      <c r="L16" s="12"/>
      <c r="M16" s="12"/>
      <c r="N16" s="12"/>
    </row>
    <row r="17" spans="1:14" ht="32.25" hidden="1" customHeight="1" x14ac:dyDescent="0.35">
      <c r="A17" s="513"/>
      <c r="B17" s="523"/>
      <c r="C17" s="514"/>
      <c r="D17" s="518"/>
      <c r="E17" s="521"/>
      <c r="F17" s="522"/>
      <c r="G17" s="10" t="s">
        <v>167</v>
      </c>
      <c r="H17" s="106" t="s">
        <v>376</v>
      </c>
      <c r="I17" s="7" t="s">
        <v>171</v>
      </c>
      <c r="J17" s="99"/>
      <c r="K17" s="99"/>
      <c r="L17" s="12"/>
      <c r="M17" s="12"/>
      <c r="N17" s="12"/>
    </row>
    <row r="18" spans="1:14" ht="32.25" hidden="1" customHeight="1" x14ac:dyDescent="0.35">
      <c r="A18" s="528">
        <f>+A14+1</f>
        <v>6</v>
      </c>
      <c r="B18" s="516"/>
      <c r="C18" s="516" t="s">
        <v>5</v>
      </c>
      <c r="D18" s="516" t="s">
        <v>224</v>
      </c>
      <c r="E18" s="530" t="s">
        <v>190</v>
      </c>
      <c r="F18" s="533" t="s">
        <v>174</v>
      </c>
      <c r="G18" s="10" t="s">
        <v>155</v>
      </c>
      <c r="H18" s="106" t="s">
        <v>431</v>
      </c>
      <c r="I18" s="3" t="s">
        <v>157</v>
      </c>
      <c r="J18" s="97"/>
      <c r="K18" s="97"/>
      <c r="L18" s="12"/>
      <c r="M18" s="12"/>
      <c r="N18" s="12"/>
    </row>
    <row r="19" spans="1:14" ht="39.75" hidden="1" customHeight="1" x14ac:dyDescent="0.35">
      <c r="A19" s="529"/>
      <c r="B19" s="517"/>
      <c r="C19" s="517"/>
      <c r="D19" s="517"/>
      <c r="E19" s="531"/>
      <c r="F19" s="534"/>
      <c r="G19" s="10" t="s">
        <v>155</v>
      </c>
      <c r="H19" s="107" t="s">
        <v>377</v>
      </c>
      <c r="I19" s="3" t="s">
        <v>158</v>
      </c>
      <c r="J19" s="97"/>
      <c r="K19" s="97"/>
      <c r="L19" s="12"/>
      <c r="M19" s="12"/>
      <c r="N19" s="12"/>
    </row>
    <row r="20" spans="1:14" ht="36.75" hidden="1" customHeight="1" x14ac:dyDescent="0.35">
      <c r="A20" s="529"/>
      <c r="B20" s="517"/>
      <c r="C20" s="517"/>
      <c r="D20" s="517"/>
      <c r="E20" s="531"/>
      <c r="F20" s="534"/>
      <c r="G20" s="10" t="s">
        <v>155</v>
      </c>
      <c r="H20" s="106" t="s">
        <v>378</v>
      </c>
      <c r="I20" s="3" t="s">
        <v>209</v>
      </c>
      <c r="J20" s="97"/>
      <c r="K20" s="97"/>
      <c r="L20" s="12"/>
      <c r="M20" s="12"/>
      <c r="N20" s="12"/>
    </row>
    <row r="21" spans="1:14" ht="48.75" hidden="1" customHeight="1" x14ac:dyDescent="0.35">
      <c r="A21" s="520"/>
      <c r="B21" s="518"/>
      <c r="C21" s="518"/>
      <c r="D21" s="518"/>
      <c r="E21" s="532"/>
      <c r="F21" s="535"/>
      <c r="G21" s="10" t="s">
        <v>167</v>
      </c>
      <c r="H21" s="106" t="s">
        <v>379</v>
      </c>
      <c r="I21" s="3" t="s">
        <v>210</v>
      </c>
      <c r="J21" s="97"/>
      <c r="K21" s="97"/>
      <c r="L21" s="12"/>
      <c r="M21" s="12"/>
      <c r="N21" s="12"/>
    </row>
    <row r="22" spans="1:14" ht="48.75" customHeight="1" x14ac:dyDescent="0.35">
      <c r="A22" s="513">
        <f>+A18+1</f>
        <v>7</v>
      </c>
      <c r="B22" s="514"/>
      <c r="C22" s="514" t="s">
        <v>6</v>
      </c>
      <c r="D22" s="516" t="s">
        <v>227</v>
      </c>
      <c r="E22" s="521" t="s">
        <v>193</v>
      </c>
      <c r="F22" s="519" t="s">
        <v>58</v>
      </c>
      <c r="G22" s="519" t="s">
        <v>58</v>
      </c>
      <c r="H22" s="107" t="s">
        <v>380</v>
      </c>
      <c r="I22" s="13" t="s">
        <v>66</v>
      </c>
      <c r="J22" s="97"/>
      <c r="K22" s="97"/>
      <c r="L22" s="12"/>
      <c r="M22" s="12"/>
      <c r="N22" s="12"/>
    </row>
    <row r="23" spans="1:14" ht="42" hidden="1" customHeight="1" x14ac:dyDescent="0.35">
      <c r="A23" s="513"/>
      <c r="B23" s="514"/>
      <c r="C23" s="514"/>
      <c r="D23" s="517"/>
      <c r="E23" s="521"/>
      <c r="F23" s="519"/>
      <c r="G23" s="519"/>
      <c r="H23" s="106" t="s">
        <v>381</v>
      </c>
      <c r="I23" s="13" t="s">
        <v>211</v>
      </c>
      <c r="J23" s="97"/>
      <c r="K23" s="97"/>
      <c r="L23" s="12"/>
      <c r="M23" s="12"/>
      <c r="N23" s="12"/>
    </row>
    <row r="24" spans="1:14" ht="38.25" hidden="1" customHeight="1" x14ac:dyDescent="0.35">
      <c r="A24" s="513"/>
      <c r="B24" s="514"/>
      <c r="C24" s="514"/>
      <c r="D24" s="517"/>
      <c r="E24" s="521"/>
      <c r="F24" s="519"/>
      <c r="G24" s="519"/>
      <c r="H24" s="106" t="s">
        <v>382</v>
      </c>
      <c r="I24" s="13" t="s">
        <v>212</v>
      </c>
      <c r="J24" s="97"/>
      <c r="K24" s="97"/>
      <c r="L24" s="12"/>
      <c r="M24" s="12"/>
      <c r="N24" s="12"/>
    </row>
    <row r="25" spans="1:14" ht="38.25" hidden="1" customHeight="1" x14ac:dyDescent="0.35">
      <c r="A25" s="513"/>
      <c r="B25" s="514"/>
      <c r="C25" s="514"/>
      <c r="D25" s="518"/>
      <c r="E25" s="521"/>
      <c r="F25" s="519"/>
      <c r="G25" s="519"/>
      <c r="H25" s="107" t="s">
        <v>428</v>
      </c>
      <c r="I25" s="123" t="s">
        <v>176</v>
      </c>
      <c r="J25" s="97"/>
      <c r="K25" s="97"/>
      <c r="L25" s="12"/>
      <c r="M25" s="12"/>
      <c r="N25" s="12"/>
    </row>
    <row r="26" spans="1:14" ht="24.75" customHeight="1" x14ac:dyDescent="0.35">
      <c r="A26" s="513">
        <f>+A22+1</f>
        <v>8</v>
      </c>
      <c r="B26" s="514"/>
      <c r="C26" s="514" t="s">
        <v>6</v>
      </c>
      <c r="D26" s="516" t="s">
        <v>227</v>
      </c>
      <c r="E26" s="515" t="s">
        <v>232</v>
      </c>
      <c r="F26" s="519" t="s">
        <v>58</v>
      </c>
      <c r="G26" s="519" t="s">
        <v>58</v>
      </c>
      <c r="H26" s="106" t="s">
        <v>429</v>
      </c>
      <c r="I26" s="119" t="s">
        <v>67</v>
      </c>
      <c r="J26" s="97"/>
      <c r="K26" s="97"/>
      <c r="L26" s="12"/>
      <c r="M26" s="12"/>
      <c r="N26" s="12"/>
    </row>
    <row r="27" spans="1:14" ht="25.5" hidden="1" customHeight="1" x14ac:dyDescent="0.35">
      <c r="A27" s="513"/>
      <c r="B27" s="514"/>
      <c r="C27" s="514"/>
      <c r="D27" s="517"/>
      <c r="E27" s="515"/>
      <c r="F27" s="519"/>
      <c r="G27" s="519"/>
      <c r="H27" s="106" t="s">
        <v>383</v>
      </c>
      <c r="I27" s="4" t="s">
        <v>213</v>
      </c>
      <c r="J27" s="97"/>
      <c r="K27" s="97"/>
      <c r="L27" s="12"/>
      <c r="M27" s="12"/>
      <c r="N27" s="12"/>
    </row>
    <row r="28" spans="1:14" ht="24.75" hidden="1" customHeight="1" x14ac:dyDescent="0.35">
      <c r="A28" s="513"/>
      <c r="B28" s="514"/>
      <c r="C28" s="514"/>
      <c r="D28" s="517"/>
      <c r="E28" s="515"/>
      <c r="F28" s="519"/>
      <c r="G28" s="519"/>
      <c r="H28" s="107" t="s">
        <v>384</v>
      </c>
      <c r="I28" s="4" t="s">
        <v>214</v>
      </c>
      <c r="J28" s="97"/>
      <c r="K28" s="97"/>
      <c r="L28" s="12"/>
      <c r="M28" s="12"/>
      <c r="N28" s="12"/>
    </row>
    <row r="29" spans="1:14" ht="26.25" hidden="1" customHeight="1" x14ac:dyDescent="0.35">
      <c r="A29" s="513"/>
      <c r="B29" s="514"/>
      <c r="C29" s="514"/>
      <c r="D29" s="517"/>
      <c r="E29" s="515"/>
      <c r="F29" s="519"/>
      <c r="G29" s="519"/>
      <c r="H29" s="106" t="s">
        <v>385</v>
      </c>
      <c r="I29" s="4" t="s">
        <v>215</v>
      </c>
      <c r="J29" s="97"/>
      <c r="K29" s="97"/>
      <c r="L29" s="12"/>
      <c r="M29" s="12"/>
      <c r="N29" s="12"/>
    </row>
    <row r="30" spans="1:14" ht="26" hidden="1" x14ac:dyDescent="0.35">
      <c r="A30" s="513"/>
      <c r="B30" s="514"/>
      <c r="C30" s="514"/>
      <c r="D30" s="517"/>
      <c r="E30" s="515"/>
      <c r="F30" s="519"/>
      <c r="G30" s="519"/>
      <c r="H30" s="106" t="s">
        <v>386</v>
      </c>
      <c r="I30" s="30" t="s">
        <v>216</v>
      </c>
      <c r="J30" s="97"/>
      <c r="K30" s="97"/>
      <c r="L30" s="12"/>
      <c r="M30" s="12"/>
      <c r="N30" s="12"/>
    </row>
    <row r="31" spans="1:14" ht="31.5" hidden="1" customHeight="1" x14ac:dyDescent="0.35">
      <c r="A31" s="513"/>
      <c r="B31" s="514"/>
      <c r="C31" s="514"/>
      <c r="D31" s="518"/>
      <c r="E31" s="515"/>
      <c r="F31" s="519"/>
      <c r="G31" s="519"/>
      <c r="H31" s="107" t="s">
        <v>387</v>
      </c>
      <c r="I31" s="4" t="s">
        <v>68</v>
      </c>
      <c r="J31" s="97"/>
      <c r="K31" s="97"/>
      <c r="L31" s="12"/>
      <c r="M31" s="12"/>
      <c r="N31" s="12"/>
    </row>
    <row r="32" spans="1:14" ht="27" hidden="1" customHeight="1" x14ac:dyDescent="0.35">
      <c r="A32" s="513">
        <f>+A26+1</f>
        <v>9</v>
      </c>
      <c r="B32" s="514"/>
      <c r="C32" s="514" t="s">
        <v>6</v>
      </c>
      <c r="D32" s="516" t="s">
        <v>226</v>
      </c>
      <c r="E32" s="515" t="s">
        <v>56</v>
      </c>
      <c r="F32" s="519" t="s">
        <v>59</v>
      </c>
      <c r="G32" s="519" t="s">
        <v>59</v>
      </c>
      <c r="H32" s="106" t="s">
        <v>388</v>
      </c>
      <c r="I32" s="4" t="s">
        <v>69</v>
      </c>
      <c r="J32" s="97"/>
      <c r="K32" s="97"/>
      <c r="L32" s="12"/>
      <c r="M32" s="12"/>
      <c r="N32" s="12"/>
    </row>
    <row r="33" spans="1:14" ht="51" hidden="1" customHeight="1" x14ac:dyDescent="0.35">
      <c r="A33" s="513"/>
      <c r="B33" s="514"/>
      <c r="C33" s="514"/>
      <c r="D33" s="517"/>
      <c r="E33" s="515"/>
      <c r="F33" s="519"/>
      <c r="G33" s="519"/>
      <c r="H33" s="106" t="s">
        <v>389</v>
      </c>
      <c r="I33" s="4" t="s">
        <v>217</v>
      </c>
      <c r="J33" s="97"/>
      <c r="K33" s="97"/>
      <c r="L33" s="12"/>
      <c r="M33" s="12"/>
      <c r="N33" s="12"/>
    </row>
    <row r="34" spans="1:14" ht="44.25" hidden="1" customHeight="1" x14ac:dyDescent="0.35">
      <c r="A34" s="513"/>
      <c r="B34" s="514"/>
      <c r="C34" s="514"/>
      <c r="D34" s="518"/>
      <c r="E34" s="515"/>
      <c r="F34" s="519"/>
      <c r="G34" s="519"/>
      <c r="H34" s="107" t="s">
        <v>390</v>
      </c>
      <c r="I34" s="4" t="s">
        <v>218</v>
      </c>
      <c r="J34" s="97"/>
      <c r="K34" s="97"/>
      <c r="L34" s="12"/>
      <c r="M34" s="12"/>
      <c r="N34" s="12"/>
    </row>
    <row r="35" spans="1:14" ht="48.75" customHeight="1" x14ac:dyDescent="0.35">
      <c r="A35" s="513">
        <f>+A32+1</f>
        <v>10</v>
      </c>
      <c r="B35" s="514"/>
      <c r="C35" s="514" t="s">
        <v>6</v>
      </c>
      <c r="D35" s="516" t="s">
        <v>228</v>
      </c>
      <c r="E35" s="515" t="s">
        <v>196</v>
      </c>
      <c r="F35" s="519" t="s">
        <v>58</v>
      </c>
      <c r="G35" s="10" t="s">
        <v>58</v>
      </c>
      <c r="H35" s="106" t="s">
        <v>391</v>
      </c>
      <c r="I35" s="4" t="s">
        <v>70</v>
      </c>
      <c r="J35" s="97"/>
      <c r="K35" s="97"/>
      <c r="L35" s="12"/>
      <c r="M35" s="12"/>
      <c r="N35" s="12"/>
    </row>
    <row r="36" spans="1:14" ht="57" hidden="1" customHeight="1" x14ac:dyDescent="0.35">
      <c r="A36" s="513"/>
      <c r="B36" s="514"/>
      <c r="C36" s="514"/>
      <c r="D36" s="517"/>
      <c r="E36" s="515"/>
      <c r="F36" s="519"/>
      <c r="G36" s="10" t="s">
        <v>71</v>
      </c>
      <c r="H36" s="106" t="s">
        <v>392</v>
      </c>
      <c r="I36" s="4" t="s">
        <v>219</v>
      </c>
      <c r="J36" s="97"/>
      <c r="K36" s="97"/>
      <c r="L36" s="12"/>
      <c r="M36" s="12"/>
      <c r="N36" s="12"/>
    </row>
    <row r="37" spans="1:14" ht="57" hidden="1" customHeight="1" x14ac:dyDescent="0.35">
      <c r="A37" s="513"/>
      <c r="B37" s="514"/>
      <c r="C37" s="514"/>
      <c r="D37" s="518"/>
      <c r="E37" s="515"/>
      <c r="F37" s="519"/>
      <c r="G37" s="10" t="s">
        <v>71</v>
      </c>
      <c r="H37" s="107" t="s">
        <v>393</v>
      </c>
      <c r="I37" s="4" t="s">
        <v>220</v>
      </c>
      <c r="J37" s="97"/>
      <c r="K37" s="97"/>
      <c r="L37" s="12"/>
      <c r="M37" s="12"/>
      <c r="N37" s="12"/>
    </row>
    <row r="38" spans="1:14" ht="54" hidden="1" customHeight="1" x14ac:dyDescent="0.35">
      <c r="A38" s="528">
        <f>+A35+1</f>
        <v>11</v>
      </c>
      <c r="B38" s="516"/>
      <c r="C38" s="516" t="s">
        <v>6</v>
      </c>
      <c r="D38" s="516" t="s">
        <v>228</v>
      </c>
      <c r="E38" s="536" t="s">
        <v>246</v>
      </c>
      <c r="F38" s="536" t="s">
        <v>295</v>
      </c>
      <c r="G38" s="39" t="s">
        <v>59</v>
      </c>
      <c r="H38" s="27" t="s">
        <v>394</v>
      </c>
      <c r="I38" s="4" t="s">
        <v>230</v>
      </c>
      <c r="J38" s="97"/>
      <c r="K38" s="97"/>
      <c r="L38" s="12"/>
      <c r="M38" s="12"/>
      <c r="N38" s="12"/>
    </row>
    <row r="39" spans="1:14" ht="44.25" hidden="1" customHeight="1" x14ac:dyDescent="0.35">
      <c r="A39" s="529"/>
      <c r="B39" s="517"/>
      <c r="C39" s="517"/>
      <c r="D39" s="517"/>
      <c r="E39" s="537"/>
      <c r="F39" s="537"/>
      <c r="G39" s="39" t="s">
        <v>155</v>
      </c>
      <c r="H39" s="27" t="s">
        <v>395</v>
      </c>
      <c r="I39" s="4" t="s">
        <v>231</v>
      </c>
      <c r="J39" s="97"/>
      <c r="K39" s="97"/>
      <c r="L39" s="12"/>
      <c r="M39" s="12"/>
      <c r="N39" s="12"/>
    </row>
    <row r="40" spans="1:14" ht="23.25" hidden="1" customHeight="1" x14ac:dyDescent="0.35">
      <c r="A40" s="529"/>
      <c r="B40" s="517"/>
      <c r="C40" s="517"/>
      <c r="D40" s="517"/>
      <c r="E40" s="537"/>
      <c r="F40" s="537"/>
      <c r="G40" s="105" t="s">
        <v>59</v>
      </c>
      <c r="H40" s="115" t="s">
        <v>396</v>
      </c>
      <c r="I40" s="4" t="s">
        <v>81</v>
      </c>
      <c r="J40" s="12"/>
      <c r="K40" s="97"/>
      <c r="L40" s="12"/>
      <c r="M40" s="12"/>
      <c r="N40" s="12"/>
    </row>
    <row r="41" spans="1:14" ht="23.25" hidden="1" customHeight="1" x14ac:dyDescent="0.35">
      <c r="A41" s="529"/>
      <c r="B41" s="517"/>
      <c r="C41" s="517"/>
      <c r="D41" s="517"/>
      <c r="E41" s="537"/>
      <c r="F41" s="537"/>
      <c r="G41" s="105" t="s">
        <v>59</v>
      </c>
      <c r="H41" s="27" t="s">
        <v>397</v>
      </c>
      <c r="I41" s="4" t="s">
        <v>73</v>
      </c>
      <c r="J41" s="100"/>
      <c r="K41" s="97"/>
      <c r="L41" s="12"/>
      <c r="M41" s="12"/>
      <c r="N41" s="12"/>
    </row>
    <row r="42" spans="1:14" ht="23.25" hidden="1" customHeight="1" x14ac:dyDescent="0.35">
      <c r="A42" s="529"/>
      <c r="B42" s="517"/>
      <c r="C42" s="517"/>
      <c r="D42" s="517"/>
      <c r="E42" s="537"/>
      <c r="F42" s="537"/>
      <c r="G42" s="105" t="s">
        <v>59</v>
      </c>
      <c r="H42" s="27" t="s">
        <v>398</v>
      </c>
      <c r="I42" s="4" t="s">
        <v>74</v>
      </c>
      <c r="J42" s="12"/>
      <c r="K42" s="97"/>
      <c r="L42" s="12"/>
      <c r="M42" s="12"/>
      <c r="N42" s="12"/>
    </row>
    <row r="43" spans="1:14" ht="23.25" hidden="1" customHeight="1" x14ac:dyDescent="0.35">
      <c r="A43" s="529"/>
      <c r="B43" s="517"/>
      <c r="C43" s="517"/>
      <c r="D43" s="517"/>
      <c r="E43" s="537"/>
      <c r="F43" s="537"/>
      <c r="G43" s="105" t="s">
        <v>59</v>
      </c>
      <c r="H43" s="115" t="s">
        <v>399</v>
      </c>
      <c r="I43" s="4" t="s">
        <v>75</v>
      </c>
      <c r="J43" s="100"/>
      <c r="K43" s="97"/>
      <c r="L43" s="12"/>
      <c r="M43" s="12"/>
      <c r="N43" s="12"/>
    </row>
    <row r="44" spans="1:14" ht="23.25" hidden="1" customHeight="1" x14ac:dyDescent="0.35">
      <c r="A44" s="529"/>
      <c r="B44" s="517"/>
      <c r="C44" s="517"/>
      <c r="D44" s="517"/>
      <c r="E44" s="537"/>
      <c r="F44" s="537"/>
      <c r="G44" s="105" t="s">
        <v>59</v>
      </c>
      <c r="H44" s="27" t="s">
        <v>400</v>
      </c>
      <c r="I44" s="4" t="s">
        <v>76</v>
      </c>
      <c r="J44" s="12"/>
      <c r="K44" s="97"/>
      <c r="L44" s="12"/>
      <c r="M44" s="12"/>
      <c r="N44" s="12"/>
    </row>
    <row r="45" spans="1:14" ht="23.25" hidden="1" customHeight="1" x14ac:dyDescent="0.35">
      <c r="A45" s="529"/>
      <c r="B45" s="517"/>
      <c r="C45" s="517"/>
      <c r="D45" s="517"/>
      <c r="E45" s="537"/>
      <c r="F45" s="537"/>
      <c r="G45" s="105" t="s">
        <v>59</v>
      </c>
      <c r="H45" s="27" t="s">
        <v>401</v>
      </c>
      <c r="I45" s="4" t="s">
        <v>77</v>
      </c>
      <c r="J45" s="100"/>
      <c r="K45" s="97"/>
      <c r="L45" s="12"/>
      <c r="M45" s="12"/>
      <c r="N45" s="12"/>
    </row>
    <row r="46" spans="1:14" ht="23.25" hidden="1" customHeight="1" x14ac:dyDescent="0.35">
      <c r="A46" s="529"/>
      <c r="B46" s="517"/>
      <c r="C46" s="517"/>
      <c r="D46" s="517"/>
      <c r="E46" s="537"/>
      <c r="F46" s="537"/>
      <c r="G46" s="105" t="s">
        <v>59</v>
      </c>
      <c r="H46" s="115" t="s">
        <v>402</v>
      </c>
      <c r="I46" s="4" t="s">
        <v>78</v>
      </c>
      <c r="J46" s="12"/>
      <c r="K46" s="97"/>
      <c r="L46" s="12"/>
      <c r="M46" s="12"/>
      <c r="N46" s="12"/>
    </row>
    <row r="47" spans="1:14" ht="38.25" hidden="1" customHeight="1" x14ac:dyDescent="0.35">
      <c r="A47" s="529"/>
      <c r="B47" s="517"/>
      <c r="C47" s="517"/>
      <c r="D47" s="517"/>
      <c r="E47" s="537"/>
      <c r="F47" s="537"/>
      <c r="G47" s="105" t="s">
        <v>59</v>
      </c>
      <c r="H47" s="27" t="s">
        <v>403</v>
      </c>
      <c r="I47" s="4" t="s">
        <v>79</v>
      </c>
      <c r="J47" s="100"/>
      <c r="K47" s="97"/>
      <c r="L47" s="12"/>
      <c r="M47" s="12"/>
      <c r="N47" s="12"/>
    </row>
    <row r="48" spans="1:14" ht="38.25" hidden="1" customHeight="1" x14ac:dyDescent="0.35">
      <c r="A48" s="529"/>
      <c r="B48" s="517"/>
      <c r="C48" s="517"/>
      <c r="D48" s="517"/>
      <c r="E48" s="537"/>
      <c r="F48" s="537"/>
      <c r="G48" s="105" t="s">
        <v>295</v>
      </c>
      <c r="H48" s="27" t="s">
        <v>404</v>
      </c>
      <c r="I48" s="4" t="s">
        <v>80</v>
      </c>
      <c r="J48" s="12"/>
      <c r="K48" s="97"/>
      <c r="L48" s="12"/>
      <c r="M48" s="12"/>
      <c r="N48" s="12"/>
    </row>
    <row r="49" spans="1:14" ht="38.25" customHeight="1" x14ac:dyDescent="0.35">
      <c r="A49" s="529"/>
      <c r="B49" s="517"/>
      <c r="C49" s="517"/>
      <c r="D49" s="517"/>
      <c r="E49" s="537"/>
      <c r="F49" s="537"/>
      <c r="G49" s="10" t="s">
        <v>58</v>
      </c>
      <c r="H49" s="107" t="s">
        <v>430</v>
      </c>
      <c r="I49" s="119" t="s">
        <v>82</v>
      </c>
      <c r="J49" s="12"/>
      <c r="K49" s="97"/>
      <c r="L49" s="12"/>
      <c r="M49" s="12"/>
      <c r="N49" s="12"/>
    </row>
    <row r="50" spans="1:14" ht="68.25" customHeight="1" x14ac:dyDescent="0.35">
      <c r="A50" s="529"/>
      <c r="B50" s="517"/>
      <c r="C50" s="517"/>
      <c r="D50" s="517"/>
      <c r="E50" s="537"/>
      <c r="F50" s="537"/>
      <c r="G50" s="10" t="s">
        <v>58</v>
      </c>
      <c r="H50" s="27" t="s">
        <v>405</v>
      </c>
      <c r="I50" s="4" t="s">
        <v>83</v>
      </c>
      <c r="J50" s="100"/>
      <c r="K50" s="97"/>
      <c r="L50" s="12"/>
      <c r="M50" s="12"/>
      <c r="N50" s="12"/>
    </row>
    <row r="51" spans="1:14" ht="53.25" customHeight="1" x14ac:dyDescent="0.35">
      <c r="A51" s="520"/>
      <c r="B51" s="518"/>
      <c r="C51" s="518"/>
      <c r="D51" s="518"/>
      <c r="E51" s="538"/>
      <c r="F51" s="538"/>
      <c r="G51" s="10" t="s">
        <v>58</v>
      </c>
      <c r="H51" s="27" t="s">
        <v>406</v>
      </c>
      <c r="I51" s="4" t="s">
        <v>84</v>
      </c>
      <c r="J51" s="12"/>
      <c r="K51" s="97"/>
      <c r="L51" s="12"/>
      <c r="M51" s="12"/>
      <c r="N51" s="12"/>
    </row>
    <row r="52" spans="1:14" ht="53.25" hidden="1" customHeight="1" x14ac:dyDescent="0.35">
      <c r="A52" s="1">
        <f>+A38+1</f>
        <v>12</v>
      </c>
      <c r="B52" s="2"/>
      <c r="C52" s="2" t="s">
        <v>5</v>
      </c>
      <c r="D52" s="94" t="s">
        <v>228</v>
      </c>
      <c r="E52" s="37" t="s">
        <v>54</v>
      </c>
      <c r="F52" s="37" t="s">
        <v>295</v>
      </c>
      <c r="G52" s="27" t="s">
        <v>295</v>
      </c>
      <c r="H52" s="107" t="s">
        <v>407</v>
      </c>
      <c r="I52" s="12"/>
      <c r="J52" s="100"/>
      <c r="K52" s="97"/>
      <c r="L52" s="12"/>
      <c r="M52" s="12"/>
      <c r="N52" s="12"/>
    </row>
    <row r="53" spans="1:14" ht="76.5" hidden="1" customHeight="1" x14ac:dyDescent="0.35">
      <c r="A53" s="513">
        <f t="shared" si="0"/>
        <v>13</v>
      </c>
      <c r="B53" s="514"/>
      <c r="C53" s="525" t="s">
        <v>223</v>
      </c>
      <c r="D53" s="526" t="s">
        <v>226</v>
      </c>
      <c r="E53" s="521" t="s">
        <v>199</v>
      </c>
      <c r="F53" s="521" t="s">
        <v>295</v>
      </c>
      <c r="G53" s="106" t="s">
        <v>167</v>
      </c>
      <c r="H53" s="106" t="s">
        <v>408</v>
      </c>
      <c r="I53" s="4" t="s">
        <v>419</v>
      </c>
      <c r="J53" s="12"/>
      <c r="K53" s="97"/>
      <c r="L53" s="12"/>
      <c r="M53" s="12"/>
      <c r="N53" s="12"/>
    </row>
    <row r="54" spans="1:14" ht="54" hidden="1" customHeight="1" x14ac:dyDescent="0.35">
      <c r="A54" s="513"/>
      <c r="B54" s="514"/>
      <c r="C54" s="525"/>
      <c r="D54" s="527"/>
      <c r="E54" s="521"/>
      <c r="F54" s="521"/>
      <c r="G54" s="10" t="s">
        <v>167</v>
      </c>
      <c r="H54" s="106" t="s">
        <v>409</v>
      </c>
      <c r="I54" s="4" t="s">
        <v>221</v>
      </c>
      <c r="J54" s="12"/>
      <c r="K54" s="97"/>
      <c r="L54" s="12"/>
      <c r="M54" s="12"/>
      <c r="N54" s="12"/>
    </row>
    <row r="55" spans="1:14" ht="44.25" hidden="1" customHeight="1" x14ac:dyDescent="0.35">
      <c r="A55" s="513">
        <f>A53+1</f>
        <v>14</v>
      </c>
      <c r="B55" s="514"/>
      <c r="C55" s="514" t="s">
        <v>5</v>
      </c>
      <c r="D55" s="516" t="s">
        <v>224</v>
      </c>
      <c r="E55" s="515" t="s">
        <v>201</v>
      </c>
      <c r="F55" s="515" t="s">
        <v>295</v>
      </c>
      <c r="G55" s="40"/>
      <c r="H55" s="107" t="s">
        <v>417</v>
      </c>
      <c r="I55" s="119" t="s">
        <v>363</v>
      </c>
      <c r="J55" s="97"/>
      <c r="K55" s="97"/>
      <c r="L55" s="12"/>
      <c r="M55" s="12"/>
      <c r="N55" s="12"/>
    </row>
    <row r="56" spans="1:14" ht="104.25" customHeight="1" x14ac:dyDescent="0.35">
      <c r="A56" s="513"/>
      <c r="B56" s="514"/>
      <c r="C56" s="514"/>
      <c r="D56" s="517"/>
      <c r="E56" s="515"/>
      <c r="F56" s="515"/>
      <c r="G56" s="10" t="s">
        <v>58</v>
      </c>
      <c r="H56" s="106" t="s">
        <v>410</v>
      </c>
      <c r="I56" s="4" t="s">
        <v>175</v>
      </c>
      <c r="J56" s="97"/>
      <c r="K56" s="97"/>
      <c r="L56" s="12"/>
      <c r="M56" s="12"/>
      <c r="N56" s="12"/>
    </row>
    <row r="57" spans="1:14" ht="57" customHeight="1" x14ac:dyDescent="0.35">
      <c r="A57" s="513"/>
      <c r="B57" s="514"/>
      <c r="C57" s="514"/>
      <c r="D57" s="518"/>
      <c r="E57" s="515"/>
      <c r="F57" s="515"/>
      <c r="G57" s="10" t="s">
        <v>58</v>
      </c>
      <c r="H57" s="106" t="s">
        <v>411</v>
      </c>
      <c r="I57" s="4" t="s">
        <v>222</v>
      </c>
      <c r="J57" s="97"/>
      <c r="K57" s="97"/>
      <c r="L57" s="12"/>
      <c r="M57" s="12"/>
      <c r="N57" s="12"/>
    </row>
    <row r="58" spans="1:14" ht="65" hidden="1" x14ac:dyDescent="0.35">
      <c r="A58" s="1">
        <f>+A55+1</f>
        <v>15</v>
      </c>
      <c r="B58" s="2"/>
      <c r="C58" s="2" t="s">
        <v>223</v>
      </c>
      <c r="D58" s="94" t="s">
        <v>226</v>
      </c>
      <c r="E58" s="37" t="s">
        <v>288</v>
      </c>
      <c r="F58" s="37" t="s">
        <v>295</v>
      </c>
      <c r="G58" s="10"/>
      <c r="H58" s="107" t="s">
        <v>415</v>
      </c>
      <c r="I58" s="119" t="s">
        <v>414</v>
      </c>
      <c r="J58" s="97"/>
      <c r="K58" s="97"/>
      <c r="L58" s="12"/>
      <c r="M58" s="12"/>
      <c r="N58" s="12"/>
    </row>
  </sheetData>
  <autoFilter ref="A3:K58" xr:uid="{7D6B8480-ADDF-4E50-AD46-4BB8D35C773B}">
    <filterColumn colId="6">
      <filters>
        <filter val="Subdirección de Información y Tecnologías de la Información"/>
      </filters>
    </filterColumn>
  </autoFilter>
  <mergeCells count="70">
    <mergeCell ref="D18:D21"/>
    <mergeCell ref="D22:D25"/>
    <mergeCell ref="D26:D31"/>
    <mergeCell ref="C35:C37"/>
    <mergeCell ref="E35:E37"/>
    <mergeCell ref="F35:F37"/>
    <mergeCell ref="A38:A51"/>
    <mergeCell ref="B38:B51"/>
    <mergeCell ref="C38:C51"/>
    <mergeCell ref="E38:E51"/>
    <mergeCell ref="D35:D37"/>
    <mergeCell ref="D38:D51"/>
    <mergeCell ref="G22:G25"/>
    <mergeCell ref="A22:A25"/>
    <mergeCell ref="B22:B25"/>
    <mergeCell ref="C22:C25"/>
    <mergeCell ref="E22:E25"/>
    <mergeCell ref="F22:F25"/>
    <mergeCell ref="G32:G34"/>
    <mergeCell ref="G26:G31"/>
    <mergeCell ref="A26:A31"/>
    <mergeCell ref="B26:B31"/>
    <mergeCell ref="C26:C31"/>
    <mergeCell ref="E26:E31"/>
    <mergeCell ref="F26:F31"/>
    <mergeCell ref="A32:A34"/>
    <mergeCell ref="B32:B34"/>
    <mergeCell ref="C32:C34"/>
    <mergeCell ref="E32:E34"/>
    <mergeCell ref="F32:F34"/>
    <mergeCell ref="D32:D34"/>
    <mergeCell ref="F4:F6"/>
    <mergeCell ref="D4:D6"/>
    <mergeCell ref="A53:A54"/>
    <mergeCell ref="B53:B54"/>
    <mergeCell ref="C53:C54"/>
    <mergeCell ref="E53:E54"/>
    <mergeCell ref="F53:F54"/>
    <mergeCell ref="D53:D54"/>
    <mergeCell ref="A18:A21"/>
    <mergeCell ref="B18:B21"/>
    <mergeCell ref="C18:C21"/>
    <mergeCell ref="E18:E21"/>
    <mergeCell ref="F18:F21"/>
    <mergeCell ref="F38:F51"/>
    <mergeCell ref="A35:A37"/>
    <mergeCell ref="B35:B37"/>
    <mergeCell ref="B4:B6"/>
    <mergeCell ref="C4:C6"/>
    <mergeCell ref="E4:E6"/>
    <mergeCell ref="A14:A17"/>
    <mergeCell ref="B14:B17"/>
    <mergeCell ref="D9:D13"/>
    <mergeCell ref="D14:D17"/>
    <mergeCell ref="A2:N2"/>
    <mergeCell ref="A55:A57"/>
    <mergeCell ref="B55:B57"/>
    <mergeCell ref="C55:C57"/>
    <mergeCell ref="E55:E57"/>
    <mergeCell ref="F55:F57"/>
    <mergeCell ref="D55:D57"/>
    <mergeCell ref="F9:F13"/>
    <mergeCell ref="A4:A6"/>
    <mergeCell ref="C14:C17"/>
    <mergeCell ref="E14:E17"/>
    <mergeCell ref="F14:F17"/>
    <mergeCell ref="A9:A13"/>
    <mergeCell ref="B9:B13"/>
    <mergeCell ref="C9:C13"/>
    <mergeCell ref="E9:E13"/>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AB5B0-355F-4643-ACE7-88690BB4ED64}">
  <dimension ref="A1:G38"/>
  <sheetViews>
    <sheetView zoomScale="85" zoomScaleNormal="85" workbookViewId="0">
      <pane xSplit="2" ySplit="2" topLeftCell="E3" activePane="bottomRight" state="frozen"/>
      <selection pane="topRight" activeCell="C1" sqref="C1"/>
      <selection pane="bottomLeft" activeCell="A3" sqref="A3"/>
      <selection pane="bottomRight" activeCell="G5" sqref="G5"/>
    </sheetView>
  </sheetViews>
  <sheetFormatPr baseColWidth="10" defaultColWidth="11.453125" defaultRowHeight="14.5" x14ac:dyDescent="0.35"/>
  <cols>
    <col min="1" max="1" width="32.1796875" style="9" customWidth="1"/>
    <col min="2" max="2" width="76.54296875" customWidth="1"/>
    <col min="3" max="3" width="27.54296875" customWidth="1"/>
    <col min="4" max="4" width="22.54296875" customWidth="1"/>
    <col min="5" max="5" width="13.81640625" customWidth="1"/>
    <col min="6" max="6" width="30.81640625" style="9" customWidth="1"/>
    <col min="7" max="7" width="84" customWidth="1"/>
  </cols>
  <sheetData>
    <row r="1" spans="1:7" x14ac:dyDescent="0.35">
      <c r="A1" s="19" t="s">
        <v>88</v>
      </c>
      <c r="B1" s="20" t="s">
        <v>87</v>
      </c>
      <c r="C1" s="20" t="s">
        <v>91</v>
      </c>
      <c r="D1" s="20" t="s">
        <v>55</v>
      </c>
      <c r="E1" s="20" t="s">
        <v>129</v>
      </c>
      <c r="F1" s="19" t="s">
        <v>96</v>
      </c>
      <c r="G1" s="32" t="s">
        <v>159</v>
      </c>
    </row>
    <row r="2" spans="1:7" ht="145" x14ac:dyDescent="0.35">
      <c r="A2" s="17" t="s">
        <v>89</v>
      </c>
      <c r="B2" s="17" t="s">
        <v>100</v>
      </c>
      <c r="C2" s="12" t="s">
        <v>92</v>
      </c>
      <c r="D2" s="12" t="s">
        <v>94</v>
      </c>
      <c r="E2" s="12" t="s">
        <v>93</v>
      </c>
      <c r="F2" s="22" t="s">
        <v>97</v>
      </c>
    </row>
    <row r="3" spans="1:7" ht="101.5" x14ac:dyDescent="0.35">
      <c r="A3" s="17" t="s">
        <v>90</v>
      </c>
      <c r="B3" s="17" t="s">
        <v>99</v>
      </c>
      <c r="C3" s="12"/>
      <c r="D3" s="12"/>
      <c r="E3" s="12"/>
      <c r="F3" s="22" t="s">
        <v>97</v>
      </c>
    </row>
    <row r="4" spans="1:7" ht="108.75" customHeight="1" x14ac:dyDescent="0.35">
      <c r="A4" s="17" t="s">
        <v>95</v>
      </c>
      <c r="B4" s="17" t="s">
        <v>98</v>
      </c>
      <c r="C4" s="12"/>
      <c r="D4" s="12"/>
      <c r="E4" s="12"/>
      <c r="F4" s="22" t="s">
        <v>97</v>
      </c>
    </row>
    <row r="5" spans="1:7" ht="80.25" customHeight="1" x14ac:dyDescent="0.35">
      <c r="A5" s="17" t="s">
        <v>102</v>
      </c>
      <c r="B5" s="17" t="s">
        <v>101</v>
      </c>
      <c r="C5" s="12"/>
      <c r="D5" s="12"/>
      <c r="E5" s="12"/>
      <c r="F5" s="22" t="s">
        <v>97</v>
      </c>
    </row>
    <row r="6" spans="1:7" ht="171.75" customHeight="1" x14ac:dyDescent="0.35">
      <c r="A6" s="9" t="s">
        <v>104</v>
      </c>
      <c r="B6" s="9" t="s">
        <v>105</v>
      </c>
      <c r="F6" s="23" t="s">
        <v>103</v>
      </c>
    </row>
    <row r="7" spans="1:7" ht="105.75" customHeight="1" x14ac:dyDescent="0.35">
      <c r="A7" s="9" t="s">
        <v>106</v>
      </c>
      <c r="B7" s="24" t="s">
        <v>107</v>
      </c>
      <c r="F7" s="23" t="s">
        <v>103</v>
      </c>
    </row>
    <row r="8" spans="1:7" ht="90" customHeight="1" x14ac:dyDescent="0.35">
      <c r="A8" s="9" t="s">
        <v>109</v>
      </c>
      <c r="B8" s="9" t="s">
        <v>110</v>
      </c>
      <c r="F8" s="23" t="s">
        <v>108</v>
      </c>
    </row>
    <row r="9" spans="1:7" ht="64.5" customHeight="1" x14ac:dyDescent="0.35">
      <c r="A9" s="9" t="s">
        <v>111</v>
      </c>
      <c r="B9" s="9" t="s">
        <v>112</v>
      </c>
      <c r="F9" s="23" t="s">
        <v>108</v>
      </c>
      <c r="G9" s="9" t="s">
        <v>112</v>
      </c>
    </row>
    <row r="10" spans="1:7" ht="73.5" customHeight="1" x14ac:dyDescent="0.35">
      <c r="A10" s="9" t="s">
        <v>113</v>
      </c>
      <c r="B10" s="18" t="s">
        <v>114</v>
      </c>
      <c r="F10" s="23" t="s">
        <v>108</v>
      </c>
      <c r="G10" s="9" t="s">
        <v>114</v>
      </c>
    </row>
    <row r="11" spans="1:7" ht="94.5" customHeight="1" x14ac:dyDescent="0.35">
      <c r="A11" s="9" t="s">
        <v>115</v>
      </c>
      <c r="B11" s="9" t="s">
        <v>121</v>
      </c>
      <c r="F11" s="23" t="s">
        <v>108</v>
      </c>
      <c r="G11" s="9" t="s">
        <v>162</v>
      </c>
    </row>
    <row r="12" spans="1:7" ht="123.75" customHeight="1" x14ac:dyDescent="0.35">
      <c r="A12" s="9" t="s">
        <v>116</v>
      </c>
      <c r="B12" s="9" t="s">
        <v>122</v>
      </c>
      <c r="F12" s="23" t="s">
        <v>108</v>
      </c>
      <c r="G12" s="9" t="s">
        <v>122</v>
      </c>
    </row>
    <row r="13" spans="1:7" ht="102" customHeight="1" x14ac:dyDescent="0.35">
      <c r="A13" s="9" t="s">
        <v>117</v>
      </c>
      <c r="B13" s="9" t="s">
        <v>118</v>
      </c>
      <c r="F13" s="23" t="s">
        <v>108</v>
      </c>
      <c r="G13" s="9" t="s">
        <v>118</v>
      </c>
    </row>
    <row r="14" spans="1:7" ht="111" customHeight="1" x14ac:dyDescent="0.35">
      <c r="A14" s="9" t="s">
        <v>119</v>
      </c>
      <c r="B14" s="9" t="s">
        <v>123</v>
      </c>
      <c r="F14" s="23" t="s">
        <v>108</v>
      </c>
      <c r="G14" s="9" t="s">
        <v>123</v>
      </c>
    </row>
    <row r="15" spans="1:7" ht="132.75" customHeight="1" x14ac:dyDescent="0.35">
      <c r="A15" s="9" t="s">
        <v>120</v>
      </c>
      <c r="B15" s="9" t="s">
        <v>124</v>
      </c>
      <c r="F15" s="23" t="s">
        <v>108</v>
      </c>
      <c r="G15" s="9" t="s">
        <v>124</v>
      </c>
    </row>
    <row r="16" spans="1:7" ht="59.25" customHeight="1" x14ac:dyDescent="0.35">
      <c r="B16" s="9" t="s">
        <v>125</v>
      </c>
      <c r="F16" s="23" t="s">
        <v>108</v>
      </c>
      <c r="G16" s="9" t="s">
        <v>125</v>
      </c>
    </row>
    <row r="17" spans="1:7" ht="85.5" customHeight="1" x14ac:dyDescent="0.35">
      <c r="B17" s="9" t="s">
        <v>126</v>
      </c>
      <c r="F17" s="23" t="s">
        <v>108</v>
      </c>
      <c r="G17" s="9" t="s">
        <v>126</v>
      </c>
    </row>
    <row r="18" spans="1:7" ht="142.5" customHeight="1" x14ac:dyDescent="0.35">
      <c r="A18" s="9" t="s">
        <v>128</v>
      </c>
      <c r="B18" s="9" t="s">
        <v>130</v>
      </c>
      <c r="D18" t="s">
        <v>131</v>
      </c>
      <c r="F18" s="31" t="s">
        <v>127</v>
      </c>
      <c r="G18" s="33" t="s">
        <v>130</v>
      </c>
    </row>
    <row r="19" spans="1:7" ht="125.25" customHeight="1" x14ac:dyDescent="0.35">
      <c r="A19" s="9" t="s">
        <v>133</v>
      </c>
      <c r="B19" s="9" t="s">
        <v>134</v>
      </c>
      <c r="F19" s="31" t="s">
        <v>132</v>
      </c>
      <c r="G19" s="9" t="s">
        <v>134</v>
      </c>
    </row>
    <row r="20" spans="1:7" ht="116" x14ac:dyDescent="0.35">
      <c r="A20" s="9" t="s">
        <v>136</v>
      </c>
      <c r="B20" s="9" t="s">
        <v>137</v>
      </c>
      <c r="F20" s="31" t="s">
        <v>132</v>
      </c>
      <c r="G20" s="9" t="s">
        <v>137</v>
      </c>
    </row>
    <row r="21" spans="1:7" ht="43.5" x14ac:dyDescent="0.35">
      <c r="A21" s="9" t="s">
        <v>135</v>
      </c>
      <c r="B21" s="9" t="s">
        <v>138</v>
      </c>
      <c r="F21" s="31" t="s">
        <v>132</v>
      </c>
      <c r="G21" s="9" t="s">
        <v>161</v>
      </c>
    </row>
    <row r="22" spans="1:7" ht="130.5" x14ac:dyDescent="0.35">
      <c r="A22" s="9" t="s">
        <v>140</v>
      </c>
      <c r="B22" s="9" t="s">
        <v>141</v>
      </c>
      <c r="F22" s="31" t="s">
        <v>139</v>
      </c>
      <c r="G22" s="9" t="s">
        <v>160</v>
      </c>
    </row>
    <row r="23" spans="1:7" ht="130.5" x14ac:dyDescent="0.35">
      <c r="A23" s="9" t="s">
        <v>142</v>
      </c>
      <c r="B23" s="9" t="s">
        <v>143</v>
      </c>
      <c r="F23" s="31" t="s">
        <v>139</v>
      </c>
      <c r="G23" s="9" t="s">
        <v>143</v>
      </c>
    </row>
    <row r="24" spans="1:7" ht="139.5" customHeight="1" x14ac:dyDescent="0.35">
      <c r="A24" s="9" t="s">
        <v>144</v>
      </c>
      <c r="B24" s="9" t="s">
        <v>145</v>
      </c>
      <c r="F24" s="31" t="s">
        <v>139</v>
      </c>
      <c r="G24" s="9" t="s">
        <v>145</v>
      </c>
    </row>
    <row r="25" spans="1:7" ht="115.5" customHeight="1" x14ac:dyDescent="0.35">
      <c r="B25" s="9" t="s">
        <v>147</v>
      </c>
      <c r="F25" s="31" t="s">
        <v>146</v>
      </c>
    </row>
    <row r="26" spans="1:7" ht="86.25" customHeight="1" x14ac:dyDescent="0.35">
      <c r="A26" s="9" t="s">
        <v>149</v>
      </c>
      <c r="B26" s="9" t="s">
        <v>150</v>
      </c>
      <c r="F26" s="31" t="s">
        <v>148</v>
      </c>
      <c r="G26" s="9" t="s">
        <v>150</v>
      </c>
    </row>
    <row r="27" spans="1:7" ht="145" x14ac:dyDescent="0.35">
      <c r="A27" s="9" t="s">
        <v>151</v>
      </c>
      <c r="B27" s="9" t="s">
        <v>152</v>
      </c>
      <c r="F27" s="31" t="s">
        <v>148</v>
      </c>
      <c r="G27" s="9" t="s">
        <v>152</v>
      </c>
    </row>
    <row r="28" spans="1:7" x14ac:dyDescent="0.35">
      <c r="B28" s="9"/>
    </row>
    <row r="29" spans="1:7" x14ac:dyDescent="0.35">
      <c r="B29" s="9"/>
    </row>
    <row r="30" spans="1:7" x14ac:dyDescent="0.35">
      <c r="B30" s="9"/>
    </row>
    <row r="31" spans="1:7" x14ac:dyDescent="0.35">
      <c r="B31" s="9"/>
    </row>
    <row r="32" spans="1:7" x14ac:dyDescent="0.35">
      <c r="B32" s="9"/>
    </row>
    <row r="33" spans="2:2" x14ac:dyDescent="0.35">
      <c r="B33" s="9"/>
    </row>
    <row r="34" spans="2:2" x14ac:dyDescent="0.35">
      <c r="B34" s="9"/>
    </row>
    <row r="35" spans="2:2" x14ac:dyDescent="0.35">
      <c r="B35" s="9"/>
    </row>
    <row r="36" spans="2:2" x14ac:dyDescent="0.35">
      <c r="B36" s="9"/>
    </row>
    <row r="37" spans="2:2" x14ac:dyDescent="0.35">
      <c r="B37" s="9"/>
    </row>
    <row r="38" spans="2:2" x14ac:dyDescent="0.35">
      <c r="B38" s="9"/>
    </row>
  </sheetData>
  <autoFilter ref="A1:G27" xr:uid="{B8B185A3-116F-46EC-966B-D9B21E85D6C6}"/>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750B-D7C8-4EDC-82C0-7238D4F89BF1}">
  <dimension ref="A1:BH96"/>
  <sheetViews>
    <sheetView showGridLines="0" tabSelected="1" zoomScale="20" zoomScaleNormal="20" workbookViewId="0">
      <pane xSplit="3" ySplit="8" topLeftCell="U27" activePane="bottomRight" state="frozen"/>
      <selection pane="topRight" activeCell="D1" sqref="D1"/>
      <selection pane="bottomLeft" activeCell="A9" sqref="A9"/>
      <selection pane="bottomRight" activeCell="U9" sqref="U9"/>
    </sheetView>
  </sheetViews>
  <sheetFormatPr baseColWidth="10" defaultColWidth="11.453125" defaultRowHeight="13" x14ac:dyDescent="0.3"/>
  <cols>
    <col min="1" max="1" width="9" style="130" customWidth="1"/>
    <col min="2" max="2" width="27.54296875" style="130" customWidth="1"/>
    <col min="3" max="3" width="51" style="133" customWidth="1"/>
    <col min="4" max="4" width="51" style="321" customWidth="1"/>
    <col min="5" max="5" width="31.7265625" style="133" hidden="1" customWidth="1"/>
    <col min="6" max="6" width="37.1796875" style="133" customWidth="1"/>
    <col min="7" max="7" width="42.81640625" style="130" customWidth="1"/>
    <col min="8" max="8" width="30" style="134" hidden="1" customWidth="1"/>
    <col min="9" max="9" width="24.453125" style="130" hidden="1" customWidth="1"/>
    <col min="10" max="11" width="33.7265625" style="130" hidden="1" customWidth="1"/>
    <col min="12" max="12" width="29.81640625" style="130" hidden="1" customWidth="1"/>
    <col min="13" max="13" width="21.453125" style="130" hidden="1" customWidth="1"/>
    <col min="14" max="14" width="13.1796875" style="130" hidden="1" customWidth="1"/>
    <col min="15" max="20" width="7.7265625" style="130" hidden="1" customWidth="1"/>
    <col min="21" max="21" width="9.26953125" style="130" customWidth="1"/>
    <col min="22" max="22" width="44.453125" style="130" customWidth="1"/>
    <col min="23" max="23" width="47.7265625" style="130" customWidth="1"/>
    <col min="24" max="24" width="15.1796875" style="387" customWidth="1"/>
    <col min="25" max="25" width="15.453125" style="387" customWidth="1"/>
    <col min="26" max="26" width="63.26953125" style="130" customWidth="1"/>
    <col min="27" max="27" width="45.81640625" style="130" customWidth="1"/>
    <col min="28" max="28" width="13.1796875" style="130" customWidth="1"/>
    <col min="29" max="29" width="14.54296875" style="130" customWidth="1"/>
    <col min="30" max="30" width="14" style="130" customWidth="1"/>
    <col min="31" max="31" width="18.1796875" style="130" customWidth="1"/>
    <col min="32" max="32" width="32" style="130" customWidth="1"/>
    <col min="33" max="33" width="24.26953125" style="130" customWidth="1"/>
    <col min="34" max="34" width="16.26953125" style="130" customWidth="1"/>
    <col min="35" max="35" width="24.26953125" style="130" customWidth="1"/>
    <col min="36" max="36" width="11.453125" style="130" customWidth="1"/>
    <col min="37" max="37" width="11.453125" style="138" customWidth="1"/>
    <col min="38" max="38" width="29.453125" style="130" customWidth="1"/>
    <col min="39" max="39" width="12.54296875" style="130" customWidth="1"/>
    <col min="40" max="40" width="12.26953125" style="130" customWidth="1"/>
    <col min="41" max="42" width="11.453125" style="130" customWidth="1"/>
    <col min="43" max="43" width="40.54296875" style="130" customWidth="1"/>
    <col min="44" max="44" width="15.54296875" style="130" customWidth="1"/>
    <col min="45" max="46" width="13.7265625" style="130" customWidth="1"/>
    <col min="47" max="47" width="14.453125" style="130" customWidth="1"/>
    <col min="48" max="48" width="103" style="130" customWidth="1"/>
    <col min="49" max="49" width="18.453125" style="130" customWidth="1"/>
    <col min="50" max="51" width="11.453125" style="130" customWidth="1"/>
    <col min="52" max="16384" width="11.453125" style="130"/>
  </cols>
  <sheetData>
    <row r="1" spans="1:50" ht="20.25" customHeight="1" x14ac:dyDescent="0.3">
      <c r="A1" s="628" t="s">
        <v>346</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9"/>
      <c r="AH1" s="129" t="s">
        <v>440</v>
      </c>
      <c r="AI1" s="623" t="s">
        <v>441</v>
      </c>
      <c r="AJ1" s="623"/>
    </row>
    <row r="2" spans="1:50" ht="15.75" customHeight="1" x14ac:dyDescent="0.3">
      <c r="A2" s="628"/>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9"/>
      <c r="AH2" s="131" t="s">
        <v>442</v>
      </c>
      <c r="AI2" s="624">
        <v>1</v>
      </c>
      <c r="AJ2" s="624"/>
    </row>
    <row r="3" spans="1:50" ht="21.75" customHeight="1" x14ac:dyDescent="0.3">
      <c r="A3" s="628"/>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9"/>
      <c r="AH3" s="131" t="s">
        <v>443</v>
      </c>
      <c r="AI3" s="625">
        <v>43816</v>
      </c>
      <c r="AJ3" s="625"/>
    </row>
    <row r="4" spans="1:50" ht="9.75" customHeight="1" x14ac:dyDescent="0.3">
      <c r="A4" s="630"/>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1"/>
      <c r="AH4" s="132"/>
      <c r="AI4" s="626"/>
      <c r="AJ4" s="627"/>
    </row>
    <row r="5" spans="1:50" ht="24.75" customHeight="1" x14ac:dyDescent="0.3">
      <c r="A5" s="594" t="s">
        <v>345</v>
      </c>
      <c r="B5" s="595"/>
      <c r="C5" s="595"/>
      <c r="D5" s="595"/>
      <c r="E5" s="595"/>
      <c r="F5" s="595"/>
      <c r="G5" s="595"/>
      <c r="H5" s="595"/>
      <c r="I5" s="595"/>
      <c r="J5" s="595"/>
      <c r="K5" s="595"/>
      <c r="L5" s="595"/>
      <c r="M5" s="595"/>
      <c r="N5" s="595"/>
      <c r="O5" s="595"/>
      <c r="P5" s="595"/>
      <c r="Q5" s="595"/>
      <c r="R5" s="595"/>
      <c r="S5" s="595"/>
      <c r="T5" s="595"/>
      <c r="U5" s="590" t="s">
        <v>413</v>
      </c>
      <c r="V5" s="591"/>
      <c r="W5" s="591"/>
      <c r="X5" s="591"/>
      <c r="Y5" s="591"/>
      <c r="Z5" s="591"/>
      <c r="AA5" s="591"/>
      <c r="AB5" s="591"/>
      <c r="AC5" s="591"/>
      <c r="AD5" s="591"/>
      <c r="AE5" s="591"/>
      <c r="AF5" s="591"/>
      <c r="AG5" s="591"/>
      <c r="AH5" s="591"/>
      <c r="AI5" s="591"/>
      <c r="AJ5" s="592"/>
    </row>
    <row r="6" spans="1:50" ht="24" customHeight="1" thickBot="1" x14ac:dyDescent="0.35">
      <c r="A6" s="596" t="s">
        <v>289</v>
      </c>
      <c r="B6" s="596" t="s">
        <v>290</v>
      </c>
      <c r="C6" s="596" t="s">
        <v>435</v>
      </c>
      <c r="D6" s="596" t="s">
        <v>438</v>
      </c>
      <c r="E6" s="613" t="s">
        <v>436</v>
      </c>
      <c r="F6" s="596" t="s">
        <v>437</v>
      </c>
      <c r="G6" s="596" t="s">
        <v>434</v>
      </c>
      <c r="H6" s="611" t="s">
        <v>3</v>
      </c>
      <c r="I6" s="613" t="s">
        <v>304</v>
      </c>
      <c r="J6" s="613"/>
      <c r="K6" s="613"/>
      <c r="L6" s="613"/>
      <c r="M6" s="613"/>
      <c r="N6" s="613"/>
      <c r="O6" s="616" t="s">
        <v>292</v>
      </c>
      <c r="P6" s="616"/>
      <c r="Q6" s="616"/>
      <c r="R6" s="616"/>
      <c r="S6" s="616"/>
      <c r="T6" s="616"/>
      <c r="U6" s="593" t="s">
        <v>361</v>
      </c>
      <c r="V6" s="593"/>
      <c r="W6" s="593"/>
      <c r="X6" s="593"/>
      <c r="Y6" s="593"/>
      <c r="Z6" s="593"/>
      <c r="AA6" s="593"/>
      <c r="AB6" s="593"/>
      <c r="AC6" s="593"/>
      <c r="AD6" s="593"/>
      <c r="AE6" s="593"/>
      <c r="AF6" s="593"/>
      <c r="AG6" s="593"/>
      <c r="AH6" s="593"/>
      <c r="AI6" s="593"/>
      <c r="AJ6" s="593"/>
    </row>
    <row r="7" spans="1:50" ht="36" customHeight="1" x14ac:dyDescent="0.3">
      <c r="A7" s="596"/>
      <c r="B7" s="596"/>
      <c r="C7" s="596"/>
      <c r="D7" s="596"/>
      <c r="E7" s="613"/>
      <c r="F7" s="596"/>
      <c r="G7" s="596"/>
      <c r="H7" s="611"/>
      <c r="I7" s="613"/>
      <c r="J7" s="613"/>
      <c r="K7" s="613"/>
      <c r="L7" s="613"/>
      <c r="M7" s="613"/>
      <c r="N7" s="613"/>
      <c r="O7" s="614" t="s">
        <v>311</v>
      </c>
      <c r="P7" s="614"/>
      <c r="Q7" s="615" t="s">
        <v>313</v>
      </c>
      <c r="R7" s="615"/>
      <c r="S7" s="598" t="s">
        <v>312</v>
      </c>
      <c r="T7" s="598"/>
      <c r="U7" s="609" t="s">
        <v>347</v>
      </c>
      <c r="V7" s="609"/>
      <c r="W7" s="609"/>
      <c r="X7" s="609" t="s">
        <v>348</v>
      </c>
      <c r="Y7" s="609"/>
      <c r="Z7" s="609" t="s">
        <v>349</v>
      </c>
      <c r="AA7" s="609"/>
      <c r="AB7" s="609"/>
      <c r="AC7" s="609"/>
      <c r="AD7" s="609"/>
      <c r="AE7" s="609"/>
      <c r="AF7" s="609"/>
      <c r="AG7" s="648" t="s">
        <v>439</v>
      </c>
      <c r="AH7" s="609" t="s">
        <v>360</v>
      </c>
      <c r="AI7" s="609"/>
      <c r="AJ7" s="610"/>
      <c r="AK7" s="665" t="s">
        <v>362</v>
      </c>
      <c r="AL7" s="667" t="s">
        <v>786</v>
      </c>
      <c r="AM7" s="667"/>
      <c r="AN7" s="667"/>
      <c r="AO7" s="667"/>
      <c r="AP7" s="668"/>
      <c r="AQ7" s="669" t="s">
        <v>787</v>
      </c>
      <c r="AR7" s="667"/>
      <c r="AS7" s="667"/>
      <c r="AT7" s="667"/>
      <c r="AU7" s="667"/>
      <c r="AV7" s="642" t="s">
        <v>788</v>
      </c>
    </row>
    <row r="8" spans="1:50" ht="37.5" customHeight="1" thickBot="1" x14ac:dyDescent="0.35">
      <c r="A8" s="597"/>
      <c r="B8" s="597"/>
      <c r="C8" s="597"/>
      <c r="D8" s="597"/>
      <c r="E8" s="647"/>
      <c r="F8" s="597"/>
      <c r="G8" s="597"/>
      <c r="H8" s="612"/>
      <c r="I8" s="166" t="s">
        <v>318</v>
      </c>
      <c r="J8" s="167" t="s">
        <v>319</v>
      </c>
      <c r="K8" s="167" t="s">
        <v>293</v>
      </c>
      <c r="L8" s="167" t="s">
        <v>291</v>
      </c>
      <c r="M8" s="167" t="s">
        <v>55</v>
      </c>
      <c r="N8" s="167" t="s">
        <v>129</v>
      </c>
      <c r="O8" s="168" t="s">
        <v>298</v>
      </c>
      <c r="P8" s="168" t="s">
        <v>299</v>
      </c>
      <c r="Q8" s="168" t="s">
        <v>300</v>
      </c>
      <c r="R8" s="168" t="s">
        <v>301</v>
      </c>
      <c r="S8" s="168" t="s">
        <v>302</v>
      </c>
      <c r="T8" s="168" t="s">
        <v>303</v>
      </c>
      <c r="U8" s="169" t="s">
        <v>362</v>
      </c>
      <c r="V8" s="169" t="s">
        <v>350</v>
      </c>
      <c r="W8" s="169" t="s">
        <v>351</v>
      </c>
      <c r="X8" s="385" t="s">
        <v>352</v>
      </c>
      <c r="Y8" s="385" t="s">
        <v>353</v>
      </c>
      <c r="Z8" s="169" t="s">
        <v>88</v>
      </c>
      <c r="AA8" s="169" t="s">
        <v>354</v>
      </c>
      <c r="AB8" s="169" t="s">
        <v>355</v>
      </c>
      <c r="AC8" s="169" t="s">
        <v>356</v>
      </c>
      <c r="AD8" s="169" t="s">
        <v>357</v>
      </c>
      <c r="AE8" s="169" t="s">
        <v>358</v>
      </c>
      <c r="AF8" s="169" t="s">
        <v>359</v>
      </c>
      <c r="AG8" s="649"/>
      <c r="AH8" s="170" t="s">
        <v>315</v>
      </c>
      <c r="AI8" s="170" t="s">
        <v>316</v>
      </c>
      <c r="AJ8" s="338" t="s">
        <v>317</v>
      </c>
      <c r="AK8" s="666"/>
      <c r="AL8" s="324" t="s">
        <v>88</v>
      </c>
      <c r="AM8" s="422" t="s">
        <v>804</v>
      </c>
      <c r="AN8" s="422" t="s">
        <v>805</v>
      </c>
      <c r="AO8" s="325" t="s">
        <v>789</v>
      </c>
      <c r="AP8" s="325" t="s">
        <v>790</v>
      </c>
      <c r="AQ8" s="325" t="s">
        <v>791</v>
      </c>
      <c r="AR8" s="422" t="s">
        <v>804</v>
      </c>
      <c r="AS8" s="422" t="s">
        <v>805</v>
      </c>
      <c r="AT8" s="325" t="s">
        <v>789</v>
      </c>
      <c r="AU8" s="326" t="s">
        <v>790</v>
      </c>
      <c r="AV8" s="643"/>
    </row>
    <row r="9" spans="1:50" s="128" customFormat="1" ht="409.6" customHeight="1" thickBot="1" x14ac:dyDescent="0.4">
      <c r="A9" s="171"/>
      <c r="B9" s="172" t="s">
        <v>294</v>
      </c>
      <c r="C9" s="226" t="s">
        <v>225</v>
      </c>
      <c r="D9" s="179"/>
      <c r="E9" s="226"/>
      <c r="F9" s="179" t="s">
        <v>715</v>
      </c>
      <c r="G9" s="173" t="s">
        <v>53</v>
      </c>
      <c r="H9" s="179" t="str">
        <f>+VLOOKUP(G9,Listas!$B$3:$D$17,3,0)</f>
        <v>Clientes / Actores del mercado de compra pública</v>
      </c>
      <c r="I9" s="179" t="s">
        <v>320</v>
      </c>
      <c r="J9" s="179" t="s">
        <v>757</v>
      </c>
      <c r="K9" s="285" t="s">
        <v>155</v>
      </c>
      <c r="L9" s="179" t="s">
        <v>309</v>
      </c>
      <c r="M9" s="179" t="s">
        <v>307</v>
      </c>
      <c r="N9" s="285" t="s">
        <v>305</v>
      </c>
      <c r="O9" s="286">
        <v>0.6</v>
      </c>
      <c r="P9" s="287">
        <v>0.7</v>
      </c>
      <c r="Q9" s="287">
        <v>0.8</v>
      </c>
      <c r="R9" s="286">
        <v>1</v>
      </c>
      <c r="S9" s="286">
        <v>1</v>
      </c>
      <c r="T9" s="286">
        <v>1</v>
      </c>
      <c r="U9" s="288" t="s">
        <v>648</v>
      </c>
      <c r="V9" s="174" t="s">
        <v>650</v>
      </c>
      <c r="W9" s="175" t="s">
        <v>663</v>
      </c>
      <c r="X9" s="396">
        <v>43831</v>
      </c>
      <c r="Y9" s="396">
        <v>44196</v>
      </c>
      <c r="Z9" s="176" t="s">
        <v>449</v>
      </c>
      <c r="AA9" s="176" t="s">
        <v>449</v>
      </c>
      <c r="AB9" s="177">
        <v>0</v>
      </c>
      <c r="AC9" s="177">
        <v>0</v>
      </c>
      <c r="AD9" s="177">
        <v>0</v>
      </c>
      <c r="AE9" s="177">
        <v>1</v>
      </c>
      <c r="AF9" s="178">
        <v>0.2</v>
      </c>
      <c r="AG9" s="179" t="s">
        <v>649</v>
      </c>
      <c r="AH9" s="180"/>
      <c r="AI9" s="180"/>
      <c r="AJ9" s="343"/>
      <c r="AK9" s="327" t="str">
        <f t="shared" ref="AK9:AK49" si="0">+U9</f>
        <v>GC1</v>
      </c>
      <c r="AL9" s="348" t="str">
        <f>+Z9</f>
        <v>N/A</v>
      </c>
      <c r="AM9" s="348" t="s">
        <v>449</v>
      </c>
      <c r="AN9" s="348" t="s">
        <v>449</v>
      </c>
      <c r="AO9" s="329" t="s">
        <v>449</v>
      </c>
      <c r="AP9" s="330" t="s">
        <v>449</v>
      </c>
      <c r="AQ9" s="328" t="str">
        <f t="shared" ref="AQ9:AQ72" si="1">+W9</f>
        <v>Documentos tipo estructurados y entregados al DNP</v>
      </c>
      <c r="AR9" s="348" t="s">
        <v>449</v>
      </c>
      <c r="AS9" s="348" t="s">
        <v>449</v>
      </c>
      <c r="AT9" s="329" t="s">
        <v>449</v>
      </c>
      <c r="AU9" s="330">
        <v>1</v>
      </c>
      <c r="AV9" s="434" t="s">
        <v>886</v>
      </c>
    </row>
    <row r="10" spans="1:50" s="128" customFormat="1" ht="83.25" customHeight="1" thickBot="1" x14ac:dyDescent="0.4">
      <c r="A10" s="181"/>
      <c r="B10" s="602" t="s">
        <v>294</v>
      </c>
      <c r="C10" s="605" t="s">
        <v>226</v>
      </c>
      <c r="D10" s="290"/>
      <c r="E10" s="289"/>
      <c r="F10" s="210" t="s">
        <v>716</v>
      </c>
      <c r="G10" s="559" t="s">
        <v>250</v>
      </c>
      <c r="H10" s="545" t="str">
        <f>+VLOOKUP(G10,Listas!$B$3:$D$17,3,0)</f>
        <v>Clientes / Actores del mercado de compra pública</v>
      </c>
      <c r="I10" s="545" t="s">
        <v>321</v>
      </c>
      <c r="J10" s="545" t="s">
        <v>274</v>
      </c>
      <c r="K10" s="547" t="s">
        <v>167</v>
      </c>
      <c r="L10" s="545" t="s">
        <v>310</v>
      </c>
      <c r="M10" s="545" t="s">
        <v>308</v>
      </c>
      <c r="N10" s="547" t="s">
        <v>305</v>
      </c>
      <c r="O10" s="553">
        <v>0.5</v>
      </c>
      <c r="P10" s="543">
        <v>0.95</v>
      </c>
      <c r="Q10" s="550">
        <v>0.75</v>
      </c>
      <c r="R10" s="543">
        <v>1.05</v>
      </c>
      <c r="S10" s="550">
        <v>0.75</v>
      </c>
      <c r="T10" s="543">
        <v>1.05</v>
      </c>
      <c r="U10" s="469" t="s">
        <v>588</v>
      </c>
      <c r="V10" s="280" t="s">
        <v>615</v>
      </c>
      <c r="W10" s="220" t="s">
        <v>827</v>
      </c>
      <c r="X10" s="397">
        <v>43831</v>
      </c>
      <c r="Y10" s="397">
        <v>44196</v>
      </c>
      <c r="Z10" s="254" t="s">
        <v>620</v>
      </c>
      <c r="AA10" s="254" t="s">
        <v>618</v>
      </c>
      <c r="AB10" s="184" t="s">
        <v>449</v>
      </c>
      <c r="AC10" s="255">
        <v>1</v>
      </c>
      <c r="AD10" s="255">
        <v>2</v>
      </c>
      <c r="AE10" s="255">
        <v>5</v>
      </c>
      <c r="AF10" s="185">
        <v>0.2</v>
      </c>
      <c r="AG10" s="186" t="s">
        <v>589</v>
      </c>
      <c r="AH10" s="187"/>
      <c r="AI10" s="187"/>
      <c r="AJ10" s="344"/>
      <c r="AK10" s="331" t="str">
        <f t="shared" si="0"/>
        <v>SN1</v>
      </c>
      <c r="AL10" s="414" t="str">
        <f>+Z10</f>
        <v>Número de Instrumentos de Agregación de Demanda renovaciones</v>
      </c>
      <c r="AM10" s="332" t="s">
        <v>449</v>
      </c>
      <c r="AN10" s="332">
        <v>1</v>
      </c>
      <c r="AO10" s="332">
        <v>2</v>
      </c>
      <c r="AP10" s="333">
        <v>5</v>
      </c>
      <c r="AQ10" s="414" t="str">
        <f t="shared" si="1"/>
        <v>8 IAD's  correspondiente a renovaciones, diseñados y adjudicados.
Meta anual de ocho (8)</v>
      </c>
      <c r="AR10" s="427" t="s">
        <v>449</v>
      </c>
      <c r="AS10" s="332">
        <v>1</v>
      </c>
      <c r="AT10" s="332">
        <v>2</v>
      </c>
      <c r="AU10" s="333">
        <v>5</v>
      </c>
      <c r="AV10" s="334" t="s">
        <v>873</v>
      </c>
      <c r="AW10" s="419"/>
      <c r="AX10" s="419"/>
    </row>
    <row r="11" spans="1:50" s="128" customFormat="1" ht="81" thickBot="1" x14ac:dyDescent="0.4">
      <c r="A11" s="182"/>
      <c r="B11" s="603"/>
      <c r="C11" s="606"/>
      <c r="D11" s="292"/>
      <c r="E11" s="291"/>
      <c r="F11" s="144" t="s">
        <v>716</v>
      </c>
      <c r="G11" s="560"/>
      <c r="H11" s="558"/>
      <c r="I11" s="558"/>
      <c r="J11" s="558"/>
      <c r="K11" s="552"/>
      <c r="L11" s="558"/>
      <c r="M11" s="558"/>
      <c r="N11" s="552"/>
      <c r="O11" s="554"/>
      <c r="P11" s="544"/>
      <c r="Q11" s="555"/>
      <c r="R11" s="544"/>
      <c r="S11" s="555"/>
      <c r="T11" s="544"/>
      <c r="U11" s="423" t="s">
        <v>590</v>
      </c>
      <c r="V11" s="384" t="s">
        <v>616</v>
      </c>
      <c r="W11" s="384" t="s">
        <v>828</v>
      </c>
      <c r="X11" s="398">
        <v>43831</v>
      </c>
      <c r="Y11" s="398">
        <v>44196</v>
      </c>
      <c r="Z11" s="142" t="s">
        <v>619</v>
      </c>
      <c r="AA11" s="480" t="s">
        <v>875</v>
      </c>
      <c r="AB11" s="256">
        <v>2</v>
      </c>
      <c r="AC11" s="256" t="s">
        <v>449</v>
      </c>
      <c r="AD11" s="256">
        <v>1</v>
      </c>
      <c r="AE11" s="256">
        <v>7</v>
      </c>
      <c r="AF11" s="147">
        <v>0.2</v>
      </c>
      <c r="AG11" s="148" t="s">
        <v>589</v>
      </c>
      <c r="AH11" s="145"/>
      <c r="AI11" s="145"/>
      <c r="AJ11" s="345"/>
      <c r="AK11" s="331" t="str">
        <f t="shared" si="0"/>
        <v>SN2</v>
      </c>
      <c r="AL11" s="414" t="str">
        <f t="shared" ref="AL11:AL74" si="2">+Z11</f>
        <v>Número de Instrumentos de Agregación de Demanda nuevo</v>
      </c>
      <c r="AM11" s="332">
        <v>2</v>
      </c>
      <c r="AN11" s="332" t="s">
        <v>449</v>
      </c>
      <c r="AO11" s="332">
        <v>1</v>
      </c>
      <c r="AP11" s="333">
        <v>7</v>
      </c>
      <c r="AQ11" s="414" t="str">
        <f t="shared" si="1"/>
        <v>10 IAD's nuevos , diseñados y adjudicados.
Meta anual de diez.</v>
      </c>
      <c r="AR11" s="332">
        <v>2</v>
      </c>
      <c r="AS11" s="332" t="s">
        <v>449</v>
      </c>
      <c r="AT11" s="332">
        <v>1</v>
      </c>
      <c r="AU11" s="333">
        <v>7</v>
      </c>
      <c r="AV11" s="334" t="s">
        <v>876</v>
      </c>
      <c r="AW11" s="419"/>
      <c r="AX11" s="419"/>
    </row>
    <row r="12" spans="1:50" s="128" customFormat="1" ht="73.5" customHeight="1" thickBot="1" x14ac:dyDescent="0.4">
      <c r="A12" s="182"/>
      <c r="B12" s="603"/>
      <c r="C12" s="606"/>
      <c r="D12" s="292"/>
      <c r="E12" s="291"/>
      <c r="F12" s="144" t="s">
        <v>716</v>
      </c>
      <c r="G12" s="560"/>
      <c r="H12" s="558"/>
      <c r="I12" s="558"/>
      <c r="J12" s="558"/>
      <c r="K12" s="552"/>
      <c r="L12" s="558"/>
      <c r="M12" s="558"/>
      <c r="N12" s="552"/>
      <c r="O12" s="554"/>
      <c r="P12" s="544"/>
      <c r="Q12" s="555"/>
      <c r="R12" s="544"/>
      <c r="S12" s="555"/>
      <c r="T12" s="544"/>
      <c r="U12" s="423" t="s">
        <v>591</v>
      </c>
      <c r="V12" s="384" t="s">
        <v>617</v>
      </c>
      <c r="W12" s="384" t="s">
        <v>829</v>
      </c>
      <c r="X12" s="398">
        <v>43831</v>
      </c>
      <c r="Y12" s="398">
        <v>44196</v>
      </c>
      <c r="Z12" s="142" t="s">
        <v>449</v>
      </c>
      <c r="AA12" s="257" t="s">
        <v>449</v>
      </c>
      <c r="AB12" s="256" t="s">
        <v>449</v>
      </c>
      <c r="AC12" s="256">
        <v>1</v>
      </c>
      <c r="AD12" s="256">
        <v>2</v>
      </c>
      <c r="AE12" s="256">
        <v>6</v>
      </c>
      <c r="AF12" s="147">
        <v>0.1</v>
      </c>
      <c r="AG12" s="148" t="s">
        <v>589</v>
      </c>
      <c r="AH12" s="145"/>
      <c r="AI12" s="145"/>
      <c r="AJ12" s="345"/>
      <c r="AK12" s="331" t="str">
        <f t="shared" si="0"/>
        <v>SN3</v>
      </c>
      <c r="AL12" s="414" t="str">
        <f t="shared" si="2"/>
        <v>N/A</v>
      </c>
      <c r="AM12" s="332" t="s">
        <v>449</v>
      </c>
      <c r="AN12" s="332" t="s">
        <v>449</v>
      </c>
      <c r="AO12" s="332" t="s">
        <v>449</v>
      </c>
      <c r="AP12" s="333" t="s">
        <v>449</v>
      </c>
      <c r="AQ12" s="414" t="str">
        <f t="shared" si="1"/>
        <v xml:space="preserve">9 IAD estructurados, adjudicados en 2020 con al menos un criterio de sostenibilidad. </v>
      </c>
      <c r="AR12" s="427" t="s">
        <v>449</v>
      </c>
      <c r="AS12" s="332">
        <v>1</v>
      </c>
      <c r="AT12" s="332">
        <v>2</v>
      </c>
      <c r="AU12" s="333">
        <v>7</v>
      </c>
      <c r="AV12" s="334" t="s">
        <v>877</v>
      </c>
      <c r="AW12" s="419"/>
      <c r="AX12" s="419"/>
    </row>
    <row r="13" spans="1:50" s="128" customFormat="1" ht="69.75" customHeight="1" thickBot="1" x14ac:dyDescent="0.4">
      <c r="A13" s="182"/>
      <c r="B13" s="603"/>
      <c r="C13" s="606"/>
      <c r="D13" s="292"/>
      <c r="E13" s="291"/>
      <c r="F13" s="144" t="s">
        <v>718</v>
      </c>
      <c r="G13" s="560"/>
      <c r="H13" s="558"/>
      <c r="I13" s="558"/>
      <c r="J13" s="558"/>
      <c r="K13" s="552"/>
      <c r="L13" s="558"/>
      <c r="M13" s="558"/>
      <c r="N13" s="552"/>
      <c r="O13" s="554"/>
      <c r="P13" s="544"/>
      <c r="Q13" s="555"/>
      <c r="R13" s="544"/>
      <c r="S13" s="555"/>
      <c r="T13" s="544"/>
      <c r="U13" s="423" t="s">
        <v>592</v>
      </c>
      <c r="V13" s="384" t="s">
        <v>601</v>
      </c>
      <c r="W13" s="384" t="s">
        <v>593</v>
      </c>
      <c r="X13" s="398">
        <v>43831</v>
      </c>
      <c r="Y13" s="398">
        <v>44196</v>
      </c>
      <c r="Z13" s="142" t="s">
        <v>449</v>
      </c>
      <c r="AA13" s="142" t="s">
        <v>449</v>
      </c>
      <c r="AB13" s="146">
        <v>3</v>
      </c>
      <c r="AC13" s="146">
        <v>3</v>
      </c>
      <c r="AD13" s="146">
        <v>2</v>
      </c>
      <c r="AE13" s="146">
        <v>2</v>
      </c>
      <c r="AF13" s="147">
        <v>0.05</v>
      </c>
      <c r="AG13" s="148" t="s">
        <v>589</v>
      </c>
      <c r="AH13" s="145"/>
      <c r="AI13" s="145"/>
      <c r="AJ13" s="345"/>
      <c r="AK13" s="331" t="str">
        <f t="shared" si="0"/>
        <v>SN4</v>
      </c>
      <c r="AL13" s="414" t="str">
        <f t="shared" si="2"/>
        <v>N/A</v>
      </c>
      <c r="AM13" s="332">
        <v>3</v>
      </c>
      <c r="AN13" s="332">
        <v>3</v>
      </c>
      <c r="AO13" s="332">
        <v>3</v>
      </c>
      <c r="AP13" s="333">
        <v>2</v>
      </c>
      <c r="AQ13" s="414" t="str">
        <f t="shared" si="1"/>
        <v xml:space="preserve">10 Informes del estado y evolución de los IAD's disponibles o planeados en la Tienda Virtual. </v>
      </c>
      <c r="AR13" s="332">
        <v>3</v>
      </c>
      <c r="AS13" s="332">
        <v>3</v>
      </c>
      <c r="AT13" s="332">
        <v>3</v>
      </c>
      <c r="AU13" s="333">
        <v>2</v>
      </c>
      <c r="AV13" s="334" t="s">
        <v>878</v>
      </c>
      <c r="AX13" s="419"/>
    </row>
    <row r="14" spans="1:50" s="128" customFormat="1" ht="39.5" thickBot="1" x14ac:dyDescent="0.4">
      <c r="A14" s="182"/>
      <c r="B14" s="603"/>
      <c r="C14" s="606"/>
      <c r="D14" s="292"/>
      <c r="E14" s="291"/>
      <c r="F14" s="144" t="s">
        <v>717</v>
      </c>
      <c r="G14" s="560"/>
      <c r="H14" s="558"/>
      <c r="I14" s="558"/>
      <c r="J14" s="558"/>
      <c r="K14" s="552"/>
      <c r="L14" s="558"/>
      <c r="M14" s="558"/>
      <c r="N14" s="552"/>
      <c r="O14" s="554"/>
      <c r="P14" s="544"/>
      <c r="Q14" s="555"/>
      <c r="R14" s="544"/>
      <c r="S14" s="555"/>
      <c r="T14" s="544"/>
      <c r="U14" s="467" t="s">
        <v>594</v>
      </c>
      <c r="V14" s="140" t="s">
        <v>747</v>
      </c>
      <c r="W14" s="140" t="s">
        <v>800</v>
      </c>
      <c r="X14" s="399">
        <v>43862</v>
      </c>
      <c r="Y14" s="399">
        <v>44196</v>
      </c>
      <c r="Z14" s="142" t="s">
        <v>449</v>
      </c>
      <c r="AA14" s="258" t="s">
        <v>449</v>
      </c>
      <c r="AB14" s="202" t="s">
        <v>449</v>
      </c>
      <c r="AC14" s="259" t="s">
        <v>449</v>
      </c>
      <c r="AD14" s="260" t="s">
        <v>449</v>
      </c>
      <c r="AE14" s="260">
        <v>1</v>
      </c>
      <c r="AF14" s="147">
        <v>0.03</v>
      </c>
      <c r="AG14" s="148" t="s">
        <v>589</v>
      </c>
      <c r="AH14" s="145"/>
      <c r="AI14" s="145"/>
      <c r="AJ14" s="345"/>
      <c r="AK14" s="331" t="str">
        <f t="shared" si="0"/>
        <v>SN5</v>
      </c>
      <c r="AL14" s="414" t="str">
        <f t="shared" si="2"/>
        <v>N/A</v>
      </c>
      <c r="AM14" s="414" t="s">
        <v>449</v>
      </c>
      <c r="AN14" s="414" t="s">
        <v>449</v>
      </c>
      <c r="AO14" s="332" t="s">
        <v>449</v>
      </c>
      <c r="AP14" s="333" t="s">
        <v>449</v>
      </c>
      <c r="AQ14" s="414" t="str">
        <f t="shared" si="1"/>
        <v xml:space="preserve">1 Plan de Mercadeo de la TVEC aprobado por el Subdirector de Negocios Q4 </v>
      </c>
      <c r="AR14" s="414" t="s">
        <v>449</v>
      </c>
      <c r="AS14" s="414" t="s">
        <v>449</v>
      </c>
      <c r="AT14" s="332" t="s">
        <v>449</v>
      </c>
      <c r="AU14" s="333">
        <v>1</v>
      </c>
      <c r="AV14" s="334" t="s">
        <v>879</v>
      </c>
    </row>
    <row r="15" spans="1:50" s="128" customFormat="1" ht="39.5" thickBot="1" x14ac:dyDescent="0.4">
      <c r="A15" s="203"/>
      <c r="B15" s="604"/>
      <c r="C15" s="607"/>
      <c r="D15" s="294"/>
      <c r="E15" s="293"/>
      <c r="F15" s="212" t="s">
        <v>719</v>
      </c>
      <c r="G15" s="561"/>
      <c r="H15" s="546"/>
      <c r="I15" s="546"/>
      <c r="J15" s="546"/>
      <c r="K15" s="548"/>
      <c r="L15" s="546"/>
      <c r="M15" s="546"/>
      <c r="N15" s="548"/>
      <c r="O15" s="608"/>
      <c r="P15" s="549"/>
      <c r="Q15" s="551"/>
      <c r="R15" s="549"/>
      <c r="S15" s="551"/>
      <c r="T15" s="549"/>
      <c r="U15" s="470" t="s">
        <v>595</v>
      </c>
      <c r="V15" s="188" t="s">
        <v>600</v>
      </c>
      <c r="W15" s="188" t="s">
        <v>596</v>
      </c>
      <c r="X15" s="400">
        <v>43862</v>
      </c>
      <c r="Y15" s="400">
        <v>44012</v>
      </c>
      <c r="Z15" s="189" t="s">
        <v>597</v>
      </c>
      <c r="AA15" s="248" t="s">
        <v>598</v>
      </c>
      <c r="AB15" s="249">
        <v>0.5</v>
      </c>
      <c r="AC15" s="190">
        <v>0.5</v>
      </c>
      <c r="AD15" s="191" t="s">
        <v>449</v>
      </c>
      <c r="AE15" s="192" t="s">
        <v>449</v>
      </c>
      <c r="AF15" s="193">
        <v>0.1</v>
      </c>
      <c r="AG15" s="194" t="s">
        <v>599</v>
      </c>
      <c r="AH15" s="195"/>
      <c r="AI15" s="195"/>
      <c r="AJ15" s="340"/>
      <c r="AK15" s="331" t="str">
        <f t="shared" si="0"/>
        <v xml:space="preserve">SN6 </v>
      </c>
      <c r="AL15" s="414" t="str">
        <f t="shared" si="2"/>
        <v xml:space="preserve">Porcentaje de cobertura de las formaciones </v>
      </c>
      <c r="AM15" s="427">
        <f>50/62</f>
        <v>0.80645161290322576</v>
      </c>
      <c r="AN15" s="427">
        <f>12/62</f>
        <v>0.19354838709677419</v>
      </c>
      <c r="AO15" s="332" t="s">
        <v>449</v>
      </c>
      <c r="AP15" s="333" t="s">
        <v>449</v>
      </c>
      <c r="AQ15" s="414" t="str">
        <f t="shared" si="1"/>
        <v>Lista de asistencia y evidencia de las formaciones para Gobernaciones y Alcaldías.</v>
      </c>
      <c r="AR15" s="427">
        <f>50/62</f>
        <v>0.80645161290322576</v>
      </c>
      <c r="AS15" s="420">
        <f>12/62</f>
        <v>0.19354838709677419</v>
      </c>
      <c r="AT15" s="332" t="s">
        <v>449</v>
      </c>
      <c r="AU15" s="333" t="s">
        <v>449</v>
      </c>
      <c r="AV15" s="334" t="s">
        <v>881</v>
      </c>
      <c r="AW15" s="428"/>
    </row>
    <row r="16" spans="1:50" s="128" customFormat="1" ht="88.5" customHeight="1" thickBot="1" x14ac:dyDescent="0.4">
      <c r="A16" s="204"/>
      <c r="B16" s="602" t="s">
        <v>294</v>
      </c>
      <c r="C16" s="605" t="s">
        <v>227</v>
      </c>
      <c r="D16" s="290"/>
      <c r="E16" s="289"/>
      <c r="F16" s="210" t="s">
        <v>720</v>
      </c>
      <c r="G16" s="559" t="s">
        <v>193</v>
      </c>
      <c r="H16" s="545" t="str">
        <f>+VLOOKUP(G16,Listas!$B$3:$D$17,3,0)</f>
        <v>Negocio y procesos</v>
      </c>
      <c r="I16" s="545" t="s">
        <v>322</v>
      </c>
      <c r="J16" s="545" t="s">
        <v>273</v>
      </c>
      <c r="K16" s="547" t="s">
        <v>295</v>
      </c>
      <c r="L16" s="545" t="s">
        <v>314</v>
      </c>
      <c r="M16" s="545" t="s">
        <v>306</v>
      </c>
      <c r="N16" s="547" t="s">
        <v>305</v>
      </c>
      <c r="O16" s="543">
        <v>0.95</v>
      </c>
      <c r="P16" s="550">
        <v>0.75</v>
      </c>
      <c r="Q16" s="543">
        <v>0.6</v>
      </c>
      <c r="R16" s="553">
        <v>0.5</v>
      </c>
      <c r="S16" s="553">
        <v>1.5</v>
      </c>
      <c r="T16" s="553">
        <v>2.5</v>
      </c>
      <c r="U16" s="462" t="s">
        <v>699</v>
      </c>
      <c r="V16" s="280" t="s">
        <v>453</v>
      </c>
      <c r="W16" s="280" t="s">
        <v>528</v>
      </c>
      <c r="X16" s="401">
        <v>43860</v>
      </c>
      <c r="Y16" s="397">
        <v>44196</v>
      </c>
      <c r="Z16" s="183" t="s">
        <v>449</v>
      </c>
      <c r="AA16" s="183" t="s">
        <v>449</v>
      </c>
      <c r="AB16" s="196">
        <v>0</v>
      </c>
      <c r="AC16" s="196">
        <v>0</v>
      </c>
      <c r="AD16" s="196">
        <v>0</v>
      </c>
      <c r="AE16" s="196">
        <v>1</v>
      </c>
      <c r="AF16" s="197">
        <v>0.09</v>
      </c>
      <c r="AG16" s="198" t="s">
        <v>533</v>
      </c>
      <c r="AH16" s="187"/>
      <c r="AI16" s="187"/>
      <c r="AJ16" s="344"/>
      <c r="AK16" s="331" t="str">
        <f t="shared" si="0"/>
        <v>EMAE01</v>
      </c>
      <c r="AL16" s="414" t="str">
        <f t="shared" si="2"/>
        <v>N/A</v>
      </c>
      <c r="AM16" s="414" t="s">
        <v>449</v>
      </c>
      <c r="AN16" s="414" t="s">
        <v>449</v>
      </c>
      <c r="AO16" s="332" t="s">
        <v>449</v>
      </c>
      <c r="AP16" s="333" t="s">
        <v>449</v>
      </c>
      <c r="AQ16" s="414" t="str">
        <f t="shared" si="1"/>
        <v>Informe con análisis de resultados de la aplicación del algoritmo de depuración de información del SECOP con base en Inteligencia Artificial y algoritmo terminado</v>
      </c>
      <c r="AR16" s="414" t="s">
        <v>449</v>
      </c>
      <c r="AS16" s="414" t="s">
        <v>449</v>
      </c>
      <c r="AT16" s="332" t="s">
        <v>449</v>
      </c>
      <c r="AU16" s="333">
        <v>1</v>
      </c>
      <c r="AV16" s="334" t="s">
        <v>863</v>
      </c>
    </row>
    <row r="17" spans="1:50" s="128" customFormat="1" ht="113.25" customHeight="1" thickBot="1" x14ac:dyDescent="0.4">
      <c r="A17" s="205"/>
      <c r="B17" s="603"/>
      <c r="C17" s="606"/>
      <c r="D17" s="292" t="s">
        <v>557</v>
      </c>
      <c r="E17" s="291"/>
      <c r="F17" s="144" t="s">
        <v>711</v>
      </c>
      <c r="G17" s="560"/>
      <c r="H17" s="558"/>
      <c r="I17" s="558"/>
      <c r="J17" s="558"/>
      <c r="K17" s="552"/>
      <c r="L17" s="558"/>
      <c r="M17" s="558"/>
      <c r="N17" s="552"/>
      <c r="O17" s="544"/>
      <c r="P17" s="555"/>
      <c r="Q17" s="544"/>
      <c r="R17" s="554"/>
      <c r="S17" s="554"/>
      <c r="T17" s="554"/>
      <c r="U17" s="460" t="s">
        <v>545</v>
      </c>
      <c r="V17" s="384" t="s">
        <v>546</v>
      </c>
      <c r="W17" s="384" t="s">
        <v>539</v>
      </c>
      <c r="X17" s="402">
        <v>43876</v>
      </c>
      <c r="Y17" s="398">
        <v>44196</v>
      </c>
      <c r="Z17" s="243" t="s">
        <v>540</v>
      </c>
      <c r="AA17" s="141" t="s">
        <v>541</v>
      </c>
      <c r="AB17" s="150">
        <v>0.25</v>
      </c>
      <c r="AC17" s="150">
        <v>0.25</v>
      </c>
      <c r="AD17" s="150">
        <v>0.25</v>
      </c>
      <c r="AE17" s="150">
        <v>0.25</v>
      </c>
      <c r="AF17" s="153">
        <v>0.08</v>
      </c>
      <c r="AG17" s="154" t="s">
        <v>624</v>
      </c>
      <c r="AH17" s="145"/>
      <c r="AI17" s="145"/>
      <c r="AJ17" s="345"/>
      <c r="AK17" s="331" t="str">
        <f t="shared" si="0"/>
        <v>IDT1</v>
      </c>
      <c r="AL17" s="414" t="str">
        <f t="shared" si="2"/>
        <v>Cambios al SECOP II en producción</v>
      </c>
      <c r="AM17" s="425">
        <v>0.25</v>
      </c>
      <c r="AN17" s="425">
        <v>0.27</v>
      </c>
      <c r="AO17" s="425">
        <v>0.28000000000000003</v>
      </c>
      <c r="AP17" s="474">
        <v>0.2</v>
      </c>
      <c r="AQ17" s="414" t="str">
        <f t="shared" si="1"/>
        <v>Documento excel con plan de implementación y ejecución de las mejoras funcionales y/o técnicas por cada uno de los releases mayores</v>
      </c>
      <c r="AR17" s="425">
        <v>1</v>
      </c>
      <c r="AS17" s="425">
        <v>1</v>
      </c>
      <c r="AT17" s="427">
        <v>1</v>
      </c>
      <c r="AU17" s="474">
        <v>1</v>
      </c>
      <c r="AV17" s="334" t="s">
        <v>840</v>
      </c>
      <c r="AW17" s="426"/>
    </row>
    <row r="18" spans="1:50" s="128" customFormat="1" ht="136.5" customHeight="1" thickBot="1" x14ac:dyDescent="0.4">
      <c r="A18" s="205"/>
      <c r="B18" s="603"/>
      <c r="C18" s="606"/>
      <c r="D18" s="292" t="s">
        <v>558</v>
      </c>
      <c r="E18" s="291"/>
      <c r="F18" s="144" t="s">
        <v>711</v>
      </c>
      <c r="G18" s="560"/>
      <c r="H18" s="558"/>
      <c r="I18" s="558"/>
      <c r="J18" s="558"/>
      <c r="K18" s="552"/>
      <c r="L18" s="558"/>
      <c r="M18" s="558"/>
      <c r="N18" s="552"/>
      <c r="O18" s="544"/>
      <c r="P18" s="555"/>
      <c r="Q18" s="544"/>
      <c r="R18" s="554"/>
      <c r="S18" s="554"/>
      <c r="T18" s="554"/>
      <c r="U18" s="460" t="s">
        <v>547</v>
      </c>
      <c r="V18" s="384" t="s">
        <v>548</v>
      </c>
      <c r="W18" s="384" t="s">
        <v>542</v>
      </c>
      <c r="X18" s="402">
        <v>43876</v>
      </c>
      <c r="Y18" s="398">
        <v>44196</v>
      </c>
      <c r="Z18" s="243" t="s">
        <v>543</v>
      </c>
      <c r="AA18" s="141" t="s">
        <v>541</v>
      </c>
      <c r="AB18" s="150">
        <v>0.25</v>
      </c>
      <c r="AC18" s="150">
        <v>0.25</v>
      </c>
      <c r="AD18" s="150">
        <v>0.25</v>
      </c>
      <c r="AE18" s="150">
        <v>0.25</v>
      </c>
      <c r="AF18" s="153">
        <v>0.04</v>
      </c>
      <c r="AG18" s="151" t="s">
        <v>625</v>
      </c>
      <c r="AH18" s="145"/>
      <c r="AI18" s="145"/>
      <c r="AJ18" s="345"/>
      <c r="AK18" s="331" t="str">
        <f t="shared" si="0"/>
        <v>IDT2</v>
      </c>
      <c r="AL18" s="414" t="str">
        <f t="shared" si="2"/>
        <v>Cambios al TVEC en producción</v>
      </c>
      <c r="AM18" s="425">
        <v>0.25</v>
      </c>
      <c r="AN18" s="425">
        <v>0.42</v>
      </c>
      <c r="AO18" s="427">
        <v>0.25</v>
      </c>
      <c r="AP18" s="474">
        <v>0.08</v>
      </c>
      <c r="AQ18" s="414" t="str">
        <f t="shared" si="1"/>
        <v>Documento excel con plan de implementación y ejecución de las mejoras funcionales y/o técnicas por cada uno de los releases</v>
      </c>
      <c r="AR18" s="425">
        <v>1</v>
      </c>
      <c r="AS18" s="425">
        <v>1</v>
      </c>
      <c r="AT18" s="427">
        <v>1</v>
      </c>
      <c r="AU18" s="474">
        <v>1</v>
      </c>
      <c r="AV18" s="334" t="s">
        <v>893</v>
      </c>
      <c r="AW18" s="426"/>
    </row>
    <row r="19" spans="1:50" s="128" customFormat="1" ht="104" thickBot="1" x14ac:dyDescent="0.4">
      <c r="A19" s="205"/>
      <c r="B19" s="603"/>
      <c r="C19" s="606"/>
      <c r="D19" s="292" t="s">
        <v>559</v>
      </c>
      <c r="E19" s="291"/>
      <c r="F19" s="144" t="s">
        <v>711</v>
      </c>
      <c r="G19" s="560"/>
      <c r="H19" s="558"/>
      <c r="I19" s="558"/>
      <c r="J19" s="558"/>
      <c r="K19" s="552"/>
      <c r="L19" s="558"/>
      <c r="M19" s="558"/>
      <c r="N19" s="552"/>
      <c r="O19" s="544"/>
      <c r="P19" s="555"/>
      <c r="Q19" s="544"/>
      <c r="R19" s="554"/>
      <c r="S19" s="554"/>
      <c r="T19" s="554"/>
      <c r="U19" s="460" t="s">
        <v>550</v>
      </c>
      <c r="V19" s="140" t="s">
        <v>621</v>
      </c>
      <c r="W19" s="384" t="s">
        <v>549</v>
      </c>
      <c r="X19" s="402">
        <v>43876</v>
      </c>
      <c r="Y19" s="398">
        <v>44196</v>
      </c>
      <c r="Z19" s="140" t="s">
        <v>623</v>
      </c>
      <c r="AA19" s="141" t="s">
        <v>622</v>
      </c>
      <c r="AB19" s="150">
        <v>0.25</v>
      </c>
      <c r="AC19" s="150">
        <v>0.25</v>
      </c>
      <c r="AD19" s="150">
        <v>0.25</v>
      </c>
      <c r="AE19" s="150">
        <v>0.25</v>
      </c>
      <c r="AF19" s="153">
        <v>0.04</v>
      </c>
      <c r="AG19" s="154" t="s">
        <v>626</v>
      </c>
      <c r="AH19" s="145"/>
      <c r="AI19" s="145"/>
      <c r="AJ19" s="345"/>
      <c r="AK19" s="331" t="str">
        <f t="shared" si="0"/>
        <v>IDT3</v>
      </c>
      <c r="AL19" s="414" t="str">
        <f t="shared" si="2"/>
        <v xml:space="preserve">Ejecución plan de mejoramiento infraestructura </v>
      </c>
      <c r="AM19" s="425">
        <v>0.25</v>
      </c>
      <c r="AN19" s="425">
        <v>0.25</v>
      </c>
      <c r="AO19" s="427">
        <v>0.28999999999999998</v>
      </c>
      <c r="AP19" s="474">
        <v>0.21</v>
      </c>
      <c r="AQ19" s="414" t="str">
        <f t="shared" si="1"/>
        <v xml:space="preserve">Plan de mejoramiento y fortalecimiento de la infraestructura tecnológica ejecutado en 4 fases </v>
      </c>
      <c r="AR19" s="425">
        <v>1</v>
      </c>
      <c r="AS19" s="425">
        <v>1</v>
      </c>
      <c r="AT19" s="427">
        <v>1</v>
      </c>
      <c r="AU19" s="474">
        <v>1</v>
      </c>
      <c r="AV19" s="334" t="s">
        <v>841</v>
      </c>
      <c r="AW19" s="426"/>
    </row>
    <row r="20" spans="1:50" s="128" customFormat="1" ht="104" thickBot="1" x14ac:dyDescent="0.4">
      <c r="A20" s="205"/>
      <c r="B20" s="603"/>
      <c r="C20" s="606"/>
      <c r="D20" s="292" t="s">
        <v>560</v>
      </c>
      <c r="E20" s="291"/>
      <c r="F20" s="144" t="s">
        <v>711</v>
      </c>
      <c r="G20" s="560"/>
      <c r="H20" s="558"/>
      <c r="I20" s="558"/>
      <c r="J20" s="558"/>
      <c r="K20" s="552"/>
      <c r="L20" s="558"/>
      <c r="M20" s="558"/>
      <c r="N20" s="552"/>
      <c r="O20" s="544"/>
      <c r="P20" s="555"/>
      <c r="Q20" s="544"/>
      <c r="R20" s="554"/>
      <c r="S20" s="554"/>
      <c r="T20" s="554"/>
      <c r="U20" s="460" t="s">
        <v>551</v>
      </c>
      <c r="V20" s="140" t="s">
        <v>627</v>
      </c>
      <c r="W20" s="384" t="s">
        <v>544</v>
      </c>
      <c r="X20" s="402">
        <v>43876</v>
      </c>
      <c r="Y20" s="399">
        <v>44104</v>
      </c>
      <c r="Z20" s="140" t="s">
        <v>628</v>
      </c>
      <c r="AA20" s="141" t="s">
        <v>622</v>
      </c>
      <c r="AB20" s="150">
        <v>0.5</v>
      </c>
      <c r="AC20" s="320">
        <v>0.2</v>
      </c>
      <c r="AD20" s="320">
        <v>0.3</v>
      </c>
      <c r="AE20" s="152" t="s">
        <v>449</v>
      </c>
      <c r="AF20" s="153">
        <v>0.04</v>
      </c>
      <c r="AG20" s="154" t="s">
        <v>626</v>
      </c>
      <c r="AH20" s="145"/>
      <c r="AI20" s="145"/>
      <c r="AJ20" s="345"/>
      <c r="AK20" s="331" t="str">
        <f t="shared" si="0"/>
        <v>IDT4</v>
      </c>
      <c r="AL20" s="414" t="str">
        <f t="shared" si="2"/>
        <v>Ejecución plan aseguramiento ejecutado</v>
      </c>
      <c r="AM20" s="425">
        <v>0.51</v>
      </c>
      <c r="AN20" s="425">
        <v>0.22</v>
      </c>
      <c r="AO20" s="427">
        <v>0.27</v>
      </c>
      <c r="AP20" s="333" t="s">
        <v>449</v>
      </c>
      <c r="AQ20" s="414" t="str">
        <f t="shared" si="1"/>
        <v xml:space="preserve">Plan de Aseguramiento de la infraestructura  y hardenización ejecutado en 3 fases  </v>
      </c>
      <c r="AR20" s="425">
        <v>1</v>
      </c>
      <c r="AS20" s="425">
        <v>1</v>
      </c>
      <c r="AT20" s="427">
        <v>1</v>
      </c>
      <c r="AU20" s="333" t="s">
        <v>449</v>
      </c>
      <c r="AV20" s="334" t="s">
        <v>809</v>
      </c>
      <c r="AW20" s="428"/>
    </row>
    <row r="21" spans="1:50" s="128" customFormat="1" ht="65.5" thickBot="1" x14ac:dyDescent="0.4">
      <c r="A21" s="205"/>
      <c r="B21" s="603"/>
      <c r="C21" s="606"/>
      <c r="D21" s="292" t="s">
        <v>561</v>
      </c>
      <c r="E21" s="291"/>
      <c r="F21" s="144" t="s">
        <v>711</v>
      </c>
      <c r="G21" s="560"/>
      <c r="H21" s="558"/>
      <c r="I21" s="558"/>
      <c r="J21" s="558"/>
      <c r="K21" s="552"/>
      <c r="L21" s="558"/>
      <c r="M21" s="558"/>
      <c r="N21" s="552"/>
      <c r="O21" s="544"/>
      <c r="P21" s="555"/>
      <c r="Q21" s="544"/>
      <c r="R21" s="554"/>
      <c r="S21" s="554"/>
      <c r="T21" s="554"/>
      <c r="U21" s="460" t="s">
        <v>552</v>
      </c>
      <c r="V21" s="140" t="s">
        <v>553</v>
      </c>
      <c r="W21" s="140" t="s">
        <v>748</v>
      </c>
      <c r="X21" s="402">
        <v>43891</v>
      </c>
      <c r="Y21" s="399">
        <v>44104</v>
      </c>
      <c r="Z21" s="243" t="s">
        <v>449</v>
      </c>
      <c r="AA21" s="141" t="s">
        <v>449</v>
      </c>
      <c r="AB21" s="150">
        <v>0.25</v>
      </c>
      <c r="AC21" s="320">
        <v>0.3</v>
      </c>
      <c r="AD21" s="320">
        <v>0.45</v>
      </c>
      <c r="AE21" s="152" t="s">
        <v>449</v>
      </c>
      <c r="AF21" s="153">
        <v>0.04</v>
      </c>
      <c r="AG21" s="151" t="s">
        <v>554</v>
      </c>
      <c r="AH21" s="145"/>
      <c r="AI21" s="145"/>
      <c r="AJ21" s="345"/>
      <c r="AK21" s="331" t="str">
        <f t="shared" si="0"/>
        <v>IDT5</v>
      </c>
      <c r="AL21" s="414" t="str">
        <f t="shared" si="2"/>
        <v>N/A</v>
      </c>
      <c r="AM21" s="414" t="s">
        <v>449</v>
      </c>
      <c r="AN21" s="414" t="s">
        <v>449</v>
      </c>
      <c r="AO21" s="332" t="s">
        <v>449</v>
      </c>
      <c r="AP21" s="333" t="s">
        <v>449</v>
      </c>
      <c r="AQ21" s="414" t="str">
        <f t="shared" si="1"/>
        <v>Documento con el plan de continuidad de la plataformas SECOP aprobado por el Subdirector de IDT</v>
      </c>
      <c r="AR21" s="425">
        <v>0.25</v>
      </c>
      <c r="AS21" s="425">
        <v>0.35</v>
      </c>
      <c r="AT21" s="427">
        <v>0.4</v>
      </c>
      <c r="AU21" s="333" t="s">
        <v>449</v>
      </c>
      <c r="AV21" s="334" t="s">
        <v>842</v>
      </c>
      <c r="AW21" s="428"/>
    </row>
    <row r="22" spans="1:50" s="128" customFormat="1" ht="47.25" customHeight="1" thickBot="1" x14ac:dyDescent="0.4">
      <c r="A22" s="206"/>
      <c r="B22" s="604"/>
      <c r="C22" s="607"/>
      <c r="D22" s="294" t="s">
        <v>559</v>
      </c>
      <c r="E22" s="293"/>
      <c r="F22" s="212" t="s">
        <v>711</v>
      </c>
      <c r="G22" s="561"/>
      <c r="H22" s="546"/>
      <c r="I22" s="546"/>
      <c r="J22" s="546"/>
      <c r="K22" s="548"/>
      <c r="L22" s="546"/>
      <c r="M22" s="546"/>
      <c r="N22" s="548"/>
      <c r="O22" s="549"/>
      <c r="P22" s="551"/>
      <c r="Q22" s="549"/>
      <c r="R22" s="608"/>
      <c r="S22" s="608"/>
      <c r="T22" s="608"/>
      <c r="U22" s="461" t="s">
        <v>555</v>
      </c>
      <c r="V22" s="188" t="s">
        <v>556</v>
      </c>
      <c r="W22" s="199" t="s">
        <v>629</v>
      </c>
      <c r="X22" s="403">
        <v>43845</v>
      </c>
      <c r="Y22" s="400">
        <v>44012</v>
      </c>
      <c r="Z22" s="188" t="s">
        <v>449</v>
      </c>
      <c r="AA22" s="188" t="s">
        <v>449</v>
      </c>
      <c r="AB22" s="190">
        <v>0.5</v>
      </c>
      <c r="AC22" s="190">
        <v>0.5</v>
      </c>
      <c r="AD22" s="200"/>
      <c r="AE22" s="200"/>
      <c r="AF22" s="201">
        <v>0.04</v>
      </c>
      <c r="AG22" s="202" t="s">
        <v>630</v>
      </c>
      <c r="AH22" s="195"/>
      <c r="AI22" s="195"/>
      <c r="AJ22" s="340"/>
      <c r="AK22" s="331" t="str">
        <f t="shared" si="0"/>
        <v>IDT6</v>
      </c>
      <c r="AL22" s="414" t="str">
        <f t="shared" si="2"/>
        <v>N/A</v>
      </c>
      <c r="AM22" s="414" t="s">
        <v>449</v>
      </c>
      <c r="AN22" s="414" t="s">
        <v>449</v>
      </c>
      <c r="AO22" s="332" t="s">
        <v>449</v>
      </c>
      <c r="AP22" s="333" t="s">
        <v>449</v>
      </c>
      <c r="AQ22" s="414" t="str">
        <f t="shared" si="1"/>
        <v>Documento del Modelo operativo de la mesa de servicio aprobado por el Subdirector de IDT</v>
      </c>
      <c r="AR22" s="425">
        <v>0.5</v>
      </c>
      <c r="AS22" s="425">
        <v>0.5</v>
      </c>
      <c r="AT22" s="332" t="s">
        <v>449</v>
      </c>
      <c r="AU22" s="333" t="s">
        <v>449</v>
      </c>
      <c r="AV22" s="334" t="s">
        <v>843</v>
      </c>
      <c r="AW22" s="428"/>
    </row>
    <row r="23" spans="1:50" s="128" customFormat="1" ht="159" customHeight="1" thickBot="1" x14ac:dyDescent="0.4">
      <c r="A23" s="181"/>
      <c r="B23" s="602" t="s">
        <v>296</v>
      </c>
      <c r="C23" s="605" t="s">
        <v>224</v>
      </c>
      <c r="D23" s="294" t="s">
        <v>567</v>
      </c>
      <c r="E23" s="289"/>
      <c r="F23" s="210" t="s">
        <v>719</v>
      </c>
      <c r="G23" s="559" t="s">
        <v>261</v>
      </c>
      <c r="H23" s="545" t="str">
        <f>+VLOOKUP(G23,Listas!$B$3:$D$17,3,0)</f>
        <v>Innovación y aprendizaje</v>
      </c>
      <c r="I23" s="545" t="s">
        <v>687</v>
      </c>
      <c r="J23" s="545" t="s">
        <v>324</v>
      </c>
      <c r="K23" s="547" t="s">
        <v>155</v>
      </c>
      <c r="L23" s="545" t="s">
        <v>325</v>
      </c>
      <c r="M23" s="599" t="s">
        <v>688</v>
      </c>
      <c r="N23" s="547" t="s">
        <v>323</v>
      </c>
      <c r="O23" s="543">
        <v>0.6</v>
      </c>
      <c r="P23" s="550">
        <v>0.7</v>
      </c>
      <c r="Q23" s="550">
        <v>0.8</v>
      </c>
      <c r="R23" s="543">
        <v>1</v>
      </c>
      <c r="S23" s="543">
        <v>2</v>
      </c>
      <c r="T23" s="543">
        <v>3</v>
      </c>
      <c r="U23" s="462" t="s">
        <v>566</v>
      </c>
      <c r="V23" s="280" t="s">
        <v>562</v>
      </c>
      <c r="W23" s="280" t="s">
        <v>673</v>
      </c>
      <c r="X23" s="397">
        <v>43864</v>
      </c>
      <c r="Y23" s="397" t="s">
        <v>563</v>
      </c>
      <c r="Z23" s="187" t="s">
        <v>564</v>
      </c>
      <c r="AA23" s="187" t="s">
        <v>565</v>
      </c>
      <c r="AB23" s="207">
        <v>0.5</v>
      </c>
      <c r="AC23" s="207">
        <v>0.5</v>
      </c>
      <c r="AD23" s="440" t="s">
        <v>449</v>
      </c>
      <c r="AE23" s="208" t="s">
        <v>449</v>
      </c>
      <c r="AF23" s="209">
        <v>0.04</v>
      </c>
      <c r="AG23" s="210" t="s">
        <v>631</v>
      </c>
      <c r="AH23" s="187"/>
      <c r="AI23" s="187"/>
      <c r="AJ23" s="344"/>
      <c r="AK23" s="331" t="str">
        <f t="shared" si="0"/>
        <v>IDT7</v>
      </c>
      <c r="AL23" s="414" t="str">
        <f t="shared" si="2"/>
        <v xml:space="preserve">Porcentaje de avance del cronograma </v>
      </c>
      <c r="AM23" s="425">
        <v>0.75</v>
      </c>
      <c r="AN23" s="425">
        <v>0.25</v>
      </c>
      <c r="AO23" s="332" t="s">
        <v>449</v>
      </c>
      <c r="AP23" s="333" t="s">
        <v>449</v>
      </c>
      <c r="AQ23" s="414" t="str">
        <f t="shared" si="1"/>
        <v>Sistema de información Relatoría el cual permitirá a la ciudadanía en general realizar búsquedas y descargas de sentencias y conceptos relacionados con la compra pública  en Colombia</v>
      </c>
      <c r="AR23" s="425">
        <v>0.5</v>
      </c>
      <c r="AS23" s="425">
        <v>0.5</v>
      </c>
      <c r="AT23" s="332" t="s">
        <v>449</v>
      </c>
      <c r="AU23" s="333" t="s">
        <v>449</v>
      </c>
      <c r="AV23" s="334" t="s">
        <v>811</v>
      </c>
      <c r="AW23" s="428"/>
    </row>
    <row r="24" spans="1:50" s="128" customFormat="1" ht="70.5" customHeight="1" thickBot="1" x14ac:dyDescent="0.4">
      <c r="A24" s="182"/>
      <c r="B24" s="603"/>
      <c r="C24" s="606"/>
      <c r="D24" s="292"/>
      <c r="E24" s="291"/>
      <c r="F24" s="144" t="s">
        <v>721</v>
      </c>
      <c r="G24" s="560"/>
      <c r="H24" s="558"/>
      <c r="I24" s="558"/>
      <c r="J24" s="558"/>
      <c r="K24" s="552"/>
      <c r="L24" s="558"/>
      <c r="M24" s="600"/>
      <c r="N24" s="552"/>
      <c r="O24" s="544"/>
      <c r="P24" s="555"/>
      <c r="Q24" s="555"/>
      <c r="R24" s="544"/>
      <c r="S24" s="544"/>
      <c r="T24" s="544"/>
      <c r="U24" s="460" t="s">
        <v>602</v>
      </c>
      <c r="V24" s="384" t="s">
        <v>603</v>
      </c>
      <c r="W24" s="384" t="s">
        <v>604</v>
      </c>
      <c r="X24" s="398">
        <v>43831</v>
      </c>
      <c r="Y24" s="399">
        <v>44196</v>
      </c>
      <c r="Z24" s="142" t="s">
        <v>449</v>
      </c>
      <c r="AA24" s="142" t="s">
        <v>449</v>
      </c>
      <c r="AB24" s="157" t="s">
        <v>449</v>
      </c>
      <c r="AC24" s="157" t="s">
        <v>449</v>
      </c>
      <c r="AD24" s="157" t="s">
        <v>449</v>
      </c>
      <c r="AE24" s="157">
        <v>1</v>
      </c>
      <c r="AF24" s="161">
        <v>0.08</v>
      </c>
      <c r="AG24" s="144" t="s">
        <v>589</v>
      </c>
      <c r="AH24" s="145"/>
      <c r="AI24" s="145"/>
      <c r="AJ24" s="345"/>
      <c r="AK24" s="331" t="str">
        <f t="shared" si="0"/>
        <v>SN7</v>
      </c>
      <c r="AL24" s="414" t="str">
        <f t="shared" si="2"/>
        <v>N/A</v>
      </c>
      <c r="AM24" s="414" t="s">
        <v>449</v>
      </c>
      <c r="AN24" s="414" t="s">
        <v>449</v>
      </c>
      <c r="AO24" s="332" t="s">
        <v>449</v>
      </c>
      <c r="AP24" s="333" t="s">
        <v>449</v>
      </c>
      <c r="AQ24" s="414" t="str">
        <f t="shared" si="1"/>
        <v>1 Manual para la Operación Secundaria de los Instrumentos de Agregación de Demanda - Versión 3</v>
      </c>
      <c r="AR24" s="414" t="s">
        <v>449</v>
      </c>
      <c r="AS24" s="414" t="s">
        <v>449</v>
      </c>
      <c r="AT24" s="332" t="s">
        <v>449</v>
      </c>
      <c r="AU24" s="333">
        <v>1</v>
      </c>
      <c r="AV24" s="334" t="s">
        <v>880</v>
      </c>
      <c r="AW24" s="428"/>
    </row>
    <row r="25" spans="1:50" s="128" customFormat="1" ht="21" customHeight="1" thickBot="1" x14ac:dyDescent="0.4">
      <c r="A25" s="182"/>
      <c r="B25" s="603"/>
      <c r="C25" s="606"/>
      <c r="D25" s="292"/>
      <c r="E25" s="291"/>
      <c r="F25" s="144" t="s">
        <v>713</v>
      </c>
      <c r="G25" s="560"/>
      <c r="H25" s="558"/>
      <c r="I25" s="558"/>
      <c r="J25" s="558"/>
      <c r="K25" s="552"/>
      <c r="L25" s="558"/>
      <c r="M25" s="600"/>
      <c r="N25" s="552"/>
      <c r="O25" s="544"/>
      <c r="P25" s="555"/>
      <c r="Q25" s="555"/>
      <c r="R25" s="544"/>
      <c r="S25" s="544"/>
      <c r="T25" s="544"/>
      <c r="U25" s="460" t="s">
        <v>605</v>
      </c>
      <c r="V25" s="140" t="s">
        <v>606</v>
      </c>
      <c r="W25" s="140" t="s">
        <v>764</v>
      </c>
      <c r="X25" s="399">
        <v>43831</v>
      </c>
      <c r="Y25" s="399">
        <v>44104</v>
      </c>
      <c r="Z25" s="142" t="s">
        <v>449</v>
      </c>
      <c r="AA25" s="142" t="s">
        <v>449</v>
      </c>
      <c r="AB25" s="161" t="s">
        <v>449</v>
      </c>
      <c r="AC25" s="161" t="s">
        <v>449</v>
      </c>
      <c r="AD25" s="157">
        <v>1</v>
      </c>
      <c r="AE25" s="161" t="s">
        <v>449</v>
      </c>
      <c r="AF25" s="161">
        <v>0.08</v>
      </c>
      <c r="AG25" s="144" t="s">
        <v>589</v>
      </c>
      <c r="AH25" s="145"/>
      <c r="AI25" s="145"/>
      <c r="AJ25" s="345"/>
      <c r="AK25" s="331" t="str">
        <f t="shared" si="0"/>
        <v>SN8</v>
      </c>
      <c r="AL25" s="414" t="str">
        <f t="shared" si="2"/>
        <v>N/A</v>
      </c>
      <c r="AM25" s="414" t="s">
        <v>449</v>
      </c>
      <c r="AN25" s="414" t="s">
        <v>449</v>
      </c>
      <c r="AO25" s="332" t="s">
        <v>449</v>
      </c>
      <c r="AP25" s="333" t="s">
        <v>449</v>
      </c>
      <c r="AQ25" s="414" t="str">
        <f t="shared" si="1"/>
        <v>1 Guía de buenas prácticas para la estructuración del Plan de Alimentación Escolar - PAE-   (Estado de cosas inconstitucionales Guajira - Guía General)</v>
      </c>
      <c r="AR25" s="414" t="s">
        <v>449</v>
      </c>
      <c r="AS25" s="414" t="s">
        <v>449</v>
      </c>
      <c r="AT25" s="332">
        <v>1</v>
      </c>
      <c r="AU25" s="333" t="s">
        <v>449</v>
      </c>
      <c r="AV25" s="334" t="s">
        <v>882</v>
      </c>
      <c r="AW25" s="428"/>
    </row>
    <row r="26" spans="1:50" s="128" customFormat="1" ht="41.25" customHeight="1" thickBot="1" x14ac:dyDescent="0.4">
      <c r="A26" s="182"/>
      <c r="B26" s="603"/>
      <c r="C26" s="606"/>
      <c r="D26" s="292"/>
      <c r="E26" s="291"/>
      <c r="F26" s="144" t="s">
        <v>722</v>
      </c>
      <c r="G26" s="560"/>
      <c r="H26" s="558"/>
      <c r="I26" s="558"/>
      <c r="J26" s="558"/>
      <c r="K26" s="552"/>
      <c r="L26" s="558"/>
      <c r="M26" s="600"/>
      <c r="N26" s="552"/>
      <c r="O26" s="544"/>
      <c r="P26" s="555"/>
      <c r="Q26" s="555"/>
      <c r="R26" s="544"/>
      <c r="S26" s="544"/>
      <c r="T26" s="544"/>
      <c r="U26" s="460" t="s">
        <v>651</v>
      </c>
      <c r="V26" s="384" t="s">
        <v>664</v>
      </c>
      <c r="W26" s="140" t="s">
        <v>665</v>
      </c>
      <c r="X26" s="398">
        <v>43831</v>
      </c>
      <c r="Y26" s="398">
        <v>44196</v>
      </c>
      <c r="Z26" s="142" t="s">
        <v>652</v>
      </c>
      <c r="AA26" s="142" t="s">
        <v>653</v>
      </c>
      <c r="AB26" s="143">
        <v>0.25</v>
      </c>
      <c r="AC26" s="143">
        <v>0.25</v>
      </c>
      <c r="AD26" s="143">
        <v>0.25</v>
      </c>
      <c r="AE26" s="143">
        <v>0.25</v>
      </c>
      <c r="AF26" s="143">
        <v>0.4</v>
      </c>
      <c r="AG26" s="144" t="s">
        <v>649</v>
      </c>
      <c r="AH26" s="145"/>
      <c r="AI26" s="145"/>
      <c r="AJ26" s="345"/>
      <c r="AK26" s="331" t="str">
        <f t="shared" si="0"/>
        <v>GC2</v>
      </c>
      <c r="AL26" s="414" t="str">
        <f t="shared" si="2"/>
        <v>Porcentaje de consultas resueltas en los términos de ley</v>
      </c>
      <c r="AM26" s="427">
        <v>0.25</v>
      </c>
      <c r="AN26" s="427">
        <v>0.25</v>
      </c>
      <c r="AO26" s="427">
        <v>0.25</v>
      </c>
      <c r="AP26" s="474">
        <v>0.25</v>
      </c>
      <c r="AQ26" s="414" t="str">
        <f t="shared" si="1"/>
        <v xml:space="preserve">(1) un Informe trimestral de consultas recibidas por la Subdirección de Gestión Contractual </v>
      </c>
      <c r="AR26" s="414">
        <v>1</v>
      </c>
      <c r="AS26" s="414">
        <v>1</v>
      </c>
      <c r="AT26" s="332">
        <v>1</v>
      </c>
      <c r="AU26" s="333">
        <v>1</v>
      </c>
      <c r="AV26" s="334" t="s">
        <v>887</v>
      </c>
    </row>
    <row r="27" spans="1:50" s="128" customFormat="1" ht="409.5" customHeight="1" thickBot="1" x14ac:dyDescent="0.4">
      <c r="A27" s="182"/>
      <c r="B27" s="603"/>
      <c r="C27" s="606"/>
      <c r="D27" s="292"/>
      <c r="E27" s="291"/>
      <c r="F27" s="144" t="s">
        <v>722</v>
      </c>
      <c r="G27" s="560"/>
      <c r="H27" s="558"/>
      <c r="I27" s="558"/>
      <c r="J27" s="558"/>
      <c r="K27" s="552"/>
      <c r="L27" s="558"/>
      <c r="M27" s="600"/>
      <c r="N27" s="552"/>
      <c r="O27" s="544"/>
      <c r="P27" s="555"/>
      <c r="Q27" s="555"/>
      <c r="R27" s="544"/>
      <c r="S27" s="544"/>
      <c r="T27" s="544"/>
      <c r="U27" s="460" t="s">
        <v>654</v>
      </c>
      <c r="V27" s="384" t="s">
        <v>655</v>
      </c>
      <c r="W27" s="242" t="s">
        <v>692</v>
      </c>
      <c r="X27" s="398">
        <v>43831</v>
      </c>
      <c r="Y27" s="398">
        <v>44196</v>
      </c>
      <c r="Z27" s="142" t="s">
        <v>449</v>
      </c>
      <c r="AA27" s="142" t="s">
        <v>449</v>
      </c>
      <c r="AB27" s="157">
        <v>0</v>
      </c>
      <c r="AC27" s="157">
        <v>1</v>
      </c>
      <c r="AD27" s="157">
        <v>1</v>
      </c>
      <c r="AE27" s="157">
        <v>1</v>
      </c>
      <c r="AF27" s="143">
        <v>0.1</v>
      </c>
      <c r="AG27" s="144" t="s">
        <v>649</v>
      </c>
      <c r="AH27" s="145"/>
      <c r="AI27" s="145"/>
      <c r="AJ27" s="345"/>
      <c r="AK27" s="331" t="str">
        <f t="shared" si="0"/>
        <v>GC3</v>
      </c>
      <c r="AL27" s="414" t="str">
        <f t="shared" si="2"/>
        <v>N/A</v>
      </c>
      <c r="AM27" s="332" t="s">
        <v>449</v>
      </c>
      <c r="AN27" s="420" t="s">
        <v>449</v>
      </c>
      <c r="AO27" s="332" t="s">
        <v>449</v>
      </c>
      <c r="AP27" s="333" t="s">
        <v>449</v>
      </c>
      <c r="AQ27" s="414" t="str">
        <f t="shared" si="1"/>
        <v>Evaluar, actualizar y/o expedir (3) productos que puede ser guías, manuales y/o circulares para el Sistema de Compra Pública.</v>
      </c>
      <c r="AR27" s="414">
        <v>0</v>
      </c>
      <c r="AS27" s="414">
        <v>4</v>
      </c>
      <c r="AT27" s="332" t="s">
        <v>449</v>
      </c>
      <c r="AU27" s="333" t="s">
        <v>449</v>
      </c>
      <c r="AV27" s="435" t="s">
        <v>888</v>
      </c>
      <c r="AW27" s="428"/>
    </row>
    <row r="28" spans="1:50" s="128" customFormat="1" ht="134.25" customHeight="1" thickBot="1" x14ac:dyDescent="0.4">
      <c r="A28" s="182"/>
      <c r="B28" s="603"/>
      <c r="C28" s="606"/>
      <c r="D28" s="292"/>
      <c r="E28" s="291"/>
      <c r="F28" s="144" t="s">
        <v>720</v>
      </c>
      <c r="G28" s="560"/>
      <c r="H28" s="558"/>
      <c r="I28" s="558"/>
      <c r="J28" s="558"/>
      <c r="K28" s="552"/>
      <c r="L28" s="558"/>
      <c r="M28" s="600"/>
      <c r="N28" s="552"/>
      <c r="O28" s="544"/>
      <c r="P28" s="555"/>
      <c r="Q28" s="555"/>
      <c r="R28" s="544"/>
      <c r="S28" s="544"/>
      <c r="T28" s="544"/>
      <c r="U28" s="460" t="s">
        <v>656</v>
      </c>
      <c r="V28" s="384" t="s">
        <v>666</v>
      </c>
      <c r="W28" s="242" t="s">
        <v>749</v>
      </c>
      <c r="X28" s="398">
        <v>43831</v>
      </c>
      <c r="Y28" s="399">
        <v>44196</v>
      </c>
      <c r="Z28" s="142" t="s">
        <v>449</v>
      </c>
      <c r="AA28" s="142" t="s">
        <v>449</v>
      </c>
      <c r="AB28" s="158" t="s">
        <v>667</v>
      </c>
      <c r="AC28" s="413" t="s">
        <v>773</v>
      </c>
      <c r="AD28" s="445" t="s">
        <v>798</v>
      </c>
      <c r="AE28" s="413" t="s">
        <v>799</v>
      </c>
      <c r="AF28" s="143">
        <v>0.1</v>
      </c>
      <c r="AG28" s="144" t="s">
        <v>649</v>
      </c>
      <c r="AH28" s="145"/>
      <c r="AI28" s="145"/>
      <c r="AJ28" s="345"/>
      <c r="AK28" s="331" t="str">
        <f t="shared" si="0"/>
        <v>GC4</v>
      </c>
      <c r="AL28" s="414" t="str">
        <f t="shared" si="2"/>
        <v>N/A</v>
      </c>
      <c r="AM28" s="414" t="s">
        <v>449</v>
      </c>
      <c r="AN28" s="414" t="s">
        <v>449</v>
      </c>
      <c r="AO28" s="332" t="s">
        <v>449</v>
      </c>
      <c r="AP28" s="333" t="s">
        <v>449</v>
      </c>
      <c r="AQ28" s="414" t="str">
        <f t="shared" si="1"/>
        <v>Matriz de sentencias indizadas por cada periodo a reportar
Informe de gestión por cada periodo a reportar
Sentencias indizadas de 2016, 2015, 2014 y últimos cuatro meses de 2019 
Nota: Anterior a la entrega de la herramienta Relatoría está información será suministrada a la Subdirección de IDT</v>
      </c>
      <c r="AR28" s="436" t="s">
        <v>667</v>
      </c>
      <c r="AS28" s="414" t="s">
        <v>773</v>
      </c>
      <c r="AT28" s="414" t="s">
        <v>798</v>
      </c>
      <c r="AU28" s="482" t="s">
        <v>889</v>
      </c>
      <c r="AV28" s="350" t="s">
        <v>890</v>
      </c>
      <c r="AW28" s="483"/>
    </row>
    <row r="29" spans="1:50" s="128" customFormat="1" ht="196.5" customHeight="1" thickBot="1" x14ac:dyDescent="0.4">
      <c r="A29" s="203"/>
      <c r="B29" s="604"/>
      <c r="C29" s="607"/>
      <c r="D29" s="294"/>
      <c r="E29" s="293"/>
      <c r="F29" s="212" t="s">
        <v>720</v>
      </c>
      <c r="G29" s="561"/>
      <c r="H29" s="546"/>
      <c r="I29" s="546"/>
      <c r="J29" s="546"/>
      <c r="K29" s="548"/>
      <c r="L29" s="546"/>
      <c r="M29" s="601"/>
      <c r="N29" s="548"/>
      <c r="O29" s="549"/>
      <c r="P29" s="551"/>
      <c r="Q29" s="551"/>
      <c r="R29" s="549"/>
      <c r="S29" s="549"/>
      <c r="T29" s="549"/>
      <c r="U29" s="457" t="s">
        <v>658</v>
      </c>
      <c r="V29" s="188" t="s">
        <v>668</v>
      </c>
      <c r="W29" s="188" t="s">
        <v>750</v>
      </c>
      <c r="X29" s="400">
        <v>43831</v>
      </c>
      <c r="Y29" s="400">
        <v>44196</v>
      </c>
      <c r="Z29" s="188" t="s">
        <v>659</v>
      </c>
      <c r="AA29" s="188" t="s">
        <v>657</v>
      </c>
      <c r="AB29" s="244" t="s">
        <v>660</v>
      </c>
      <c r="AC29" s="244" t="s">
        <v>660</v>
      </c>
      <c r="AD29" s="244" t="s">
        <v>669</v>
      </c>
      <c r="AE29" s="244" t="s">
        <v>660</v>
      </c>
      <c r="AF29" s="211">
        <v>0.05</v>
      </c>
      <c r="AG29" s="212" t="s">
        <v>649</v>
      </c>
      <c r="AH29" s="195"/>
      <c r="AI29" s="195"/>
      <c r="AJ29" s="340"/>
      <c r="AK29" s="331" t="str">
        <f t="shared" si="0"/>
        <v>GC5</v>
      </c>
      <c r="AL29" s="414" t="str">
        <f t="shared" si="2"/>
        <v>Conceptos jurídicos indizados de 2020 enviados a peticionarios y conceptos jurídicos indizados de septiembre a diciembre de 2019  enviados a peticionarios</v>
      </c>
      <c r="AM29" s="414" t="s">
        <v>449</v>
      </c>
      <c r="AN29" s="414" t="s">
        <v>449</v>
      </c>
      <c r="AO29" s="332" t="s">
        <v>449</v>
      </c>
      <c r="AP29" s="333" t="s">
        <v>449</v>
      </c>
      <c r="AQ29" s="414" t="str">
        <f t="shared" si="1"/>
        <v>Conceptos jurídicos indizados de 2020 enviados a peticionarios
Conceptos jurídicos indizados de septiembre a diciembre de 2019  enviados a peticionarios
Nota: Anterior a la entrega de la herramienta Relatoría está información será suministrada a la Subdirección de IDT</v>
      </c>
      <c r="AR29" s="437" t="s">
        <v>660</v>
      </c>
      <c r="AS29" s="437" t="s">
        <v>660</v>
      </c>
      <c r="AT29" s="437" t="s">
        <v>818</v>
      </c>
      <c r="AU29" s="482" t="s">
        <v>660</v>
      </c>
      <c r="AV29" s="350" t="s">
        <v>891</v>
      </c>
      <c r="AW29" s="484"/>
    </row>
    <row r="30" spans="1:50" s="128" customFormat="1" ht="70.5" customHeight="1" thickBot="1" x14ac:dyDescent="0.4">
      <c r="A30" s="204"/>
      <c r="B30" s="602" t="s">
        <v>296</v>
      </c>
      <c r="C30" s="605" t="s">
        <v>224</v>
      </c>
      <c r="D30" s="290"/>
      <c r="E30" s="289"/>
      <c r="F30" s="210" t="s">
        <v>722</v>
      </c>
      <c r="G30" s="559" t="s">
        <v>203</v>
      </c>
      <c r="H30" s="545" t="str">
        <f>+VLOOKUP(G30,Listas!$B$3:$D$17,3,0)</f>
        <v>Clientes / Actores del mercado de compra pública</v>
      </c>
      <c r="I30" s="545" t="s">
        <v>326</v>
      </c>
      <c r="J30" s="545" t="s">
        <v>327</v>
      </c>
      <c r="K30" s="547" t="s">
        <v>295</v>
      </c>
      <c r="L30" s="545" t="s">
        <v>328</v>
      </c>
      <c r="M30" s="545" t="s">
        <v>329</v>
      </c>
      <c r="N30" s="547" t="s">
        <v>323</v>
      </c>
      <c r="O30" s="553">
        <v>0.5</v>
      </c>
      <c r="P30" s="543">
        <v>0.95</v>
      </c>
      <c r="Q30" s="550">
        <v>0.75</v>
      </c>
      <c r="R30" s="543">
        <v>1.05</v>
      </c>
      <c r="S30" s="543">
        <v>1.05</v>
      </c>
      <c r="T30" s="543">
        <v>1.05</v>
      </c>
      <c r="U30" s="455" t="s">
        <v>700</v>
      </c>
      <c r="V30" s="280" t="s">
        <v>529</v>
      </c>
      <c r="W30" s="280" t="s">
        <v>456</v>
      </c>
      <c r="X30" s="397">
        <v>43845</v>
      </c>
      <c r="Y30" s="397">
        <v>44012</v>
      </c>
      <c r="Z30" s="183" t="s">
        <v>449</v>
      </c>
      <c r="AA30" s="183" t="s">
        <v>449</v>
      </c>
      <c r="AB30" s="208">
        <v>0</v>
      </c>
      <c r="AC30" s="453">
        <v>1</v>
      </c>
      <c r="AD30" s="440">
        <v>0</v>
      </c>
      <c r="AE30" s="208">
        <v>0</v>
      </c>
      <c r="AF30" s="207">
        <v>0.08</v>
      </c>
      <c r="AG30" s="210" t="s">
        <v>446</v>
      </c>
      <c r="AH30" s="187"/>
      <c r="AI30" s="187"/>
      <c r="AJ30" s="344"/>
      <c r="AK30" s="331" t="str">
        <f t="shared" si="0"/>
        <v>EMAE02</v>
      </c>
      <c r="AL30" s="414" t="str">
        <f t="shared" si="2"/>
        <v>N/A</v>
      </c>
      <c r="AM30" s="414" t="s">
        <v>449</v>
      </c>
      <c r="AN30" s="414" t="s">
        <v>449</v>
      </c>
      <c r="AO30" s="332" t="s">
        <v>449</v>
      </c>
      <c r="AP30" s="333" t="s">
        <v>449</v>
      </c>
      <c r="AQ30" s="414" t="str">
        <f t="shared" si="1"/>
        <v>Aplicativo de seguimiento y reporte a posibles obras inconclusas según información contenida en el SECOP y compartida con la CGR</v>
      </c>
      <c r="AR30" s="414" t="s">
        <v>449</v>
      </c>
      <c r="AS30" s="414">
        <v>1</v>
      </c>
      <c r="AT30" s="332" t="s">
        <v>449</v>
      </c>
      <c r="AU30" s="333" t="s">
        <v>449</v>
      </c>
      <c r="AV30" s="334" t="s">
        <v>807</v>
      </c>
      <c r="AW30" s="451"/>
      <c r="AX30" s="451"/>
    </row>
    <row r="31" spans="1:50" s="128" customFormat="1" ht="60.75" customHeight="1" thickBot="1" x14ac:dyDescent="0.4">
      <c r="A31" s="206"/>
      <c r="B31" s="604"/>
      <c r="C31" s="607"/>
      <c r="D31" s="294"/>
      <c r="E31" s="293"/>
      <c r="F31" s="212" t="s">
        <v>724</v>
      </c>
      <c r="G31" s="561"/>
      <c r="H31" s="546"/>
      <c r="I31" s="546"/>
      <c r="J31" s="546"/>
      <c r="K31" s="548"/>
      <c r="L31" s="546"/>
      <c r="M31" s="546"/>
      <c r="N31" s="548"/>
      <c r="O31" s="608"/>
      <c r="P31" s="549"/>
      <c r="Q31" s="551"/>
      <c r="R31" s="549"/>
      <c r="S31" s="549"/>
      <c r="T31" s="549"/>
      <c r="U31" s="457" t="s">
        <v>607</v>
      </c>
      <c r="V31" s="188" t="s">
        <v>609</v>
      </c>
      <c r="W31" s="195" t="s">
        <v>608</v>
      </c>
      <c r="X31" s="400">
        <v>43831</v>
      </c>
      <c r="Y31" s="400">
        <v>44196</v>
      </c>
      <c r="Z31" s="189" t="s">
        <v>449</v>
      </c>
      <c r="AA31" s="189" t="s">
        <v>449</v>
      </c>
      <c r="AB31" s="261" t="s">
        <v>449</v>
      </c>
      <c r="AC31" s="261" t="s">
        <v>449</v>
      </c>
      <c r="AD31" s="261">
        <v>1</v>
      </c>
      <c r="AE31" s="261">
        <v>1</v>
      </c>
      <c r="AF31" s="262">
        <v>0.05</v>
      </c>
      <c r="AG31" s="212" t="s">
        <v>589</v>
      </c>
      <c r="AH31" s="195"/>
      <c r="AI31" s="195"/>
      <c r="AJ31" s="340"/>
      <c r="AK31" s="331" t="str">
        <f t="shared" si="0"/>
        <v>SN9</v>
      </c>
      <c r="AL31" s="414" t="str">
        <f t="shared" si="2"/>
        <v>N/A</v>
      </c>
      <c r="AM31" s="414" t="s">
        <v>449</v>
      </c>
      <c r="AN31" s="414" t="s">
        <v>449</v>
      </c>
      <c r="AO31" s="332" t="s">
        <v>449</v>
      </c>
      <c r="AP31" s="333" t="s">
        <v>449</v>
      </c>
      <c r="AQ31" s="414" t="str">
        <f t="shared" si="1"/>
        <v>2 Capacitaciones a entes de control  (Listas de asistencia)</v>
      </c>
      <c r="AR31" s="414" t="s">
        <v>449</v>
      </c>
      <c r="AS31" s="414" t="s">
        <v>449</v>
      </c>
      <c r="AT31" s="332">
        <v>1</v>
      </c>
      <c r="AU31" s="333">
        <v>1</v>
      </c>
      <c r="AV31" s="334" t="s">
        <v>883</v>
      </c>
    </row>
    <row r="32" spans="1:50" s="128" customFormat="1" ht="175.5" customHeight="1" thickBot="1" x14ac:dyDescent="0.4">
      <c r="A32" s="171"/>
      <c r="B32" s="172" t="s">
        <v>296</v>
      </c>
      <c r="C32" s="226" t="s">
        <v>224</v>
      </c>
      <c r="D32" s="179"/>
      <c r="E32" s="226"/>
      <c r="F32" s="179" t="s">
        <v>722</v>
      </c>
      <c r="G32" s="173" t="s">
        <v>276</v>
      </c>
      <c r="H32" s="179" t="str">
        <f>+VLOOKUP(G32,Listas!$B$3:$D$17,3,0)</f>
        <v>Clientes / Actores del mercado de compra pública</v>
      </c>
      <c r="I32" s="179" t="s">
        <v>330</v>
      </c>
      <c r="J32" s="179" t="s">
        <v>331</v>
      </c>
      <c r="K32" s="285" t="s">
        <v>155</v>
      </c>
      <c r="L32" s="179" t="s">
        <v>333</v>
      </c>
      <c r="M32" s="179" t="s">
        <v>332</v>
      </c>
      <c r="N32" s="285" t="s">
        <v>305</v>
      </c>
      <c r="O32" s="286">
        <v>0.95</v>
      </c>
      <c r="P32" s="287">
        <v>0.75</v>
      </c>
      <c r="Q32" s="286">
        <v>0.6</v>
      </c>
      <c r="R32" s="295">
        <v>0.5</v>
      </c>
      <c r="S32" s="295">
        <v>1.5</v>
      </c>
      <c r="T32" s="295">
        <v>2.5</v>
      </c>
      <c r="U32" s="288" t="s">
        <v>661</v>
      </c>
      <c r="V32" s="175" t="s">
        <v>670</v>
      </c>
      <c r="W32" s="175" t="s">
        <v>662</v>
      </c>
      <c r="X32" s="404">
        <v>43831</v>
      </c>
      <c r="Y32" s="404">
        <v>44196</v>
      </c>
      <c r="Z32" s="175" t="s">
        <v>662</v>
      </c>
      <c r="AA32" s="175" t="s">
        <v>657</v>
      </c>
      <c r="AB32" s="179" t="s">
        <v>671</v>
      </c>
      <c r="AC32" s="179" t="s">
        <v>672</v>
      </c>
      <c r="AD32" s="179" t="s">
        <v>672</v>
      </c>
      <c r="AE32" s="179" t="s">
        <v>672</v>
      </c>
      <c r="AF32" s="245">
        <v>0.15</v>
      </c>
      <c r="AG32" s="179" t="s">
        <v>649</v>
      </c>
      <c r="AH32" s="180"/>
      <c r="AI32" s="180"/>
      <c r="AJ32" s="343"/>
      <c r="AK32" s="331" t="str">
        <f t="shared" si="0"/>
        <v>GC6</v>
      </c>
      <c r="AL32" s="414" t="str">
        <f t="shared" si="2"/>
        <v>Actas de mesas de trabajo</v>
      </c>
      <c r="AM32" s="414" t="s">
        <v>449</v>
      </c>
      <c r="AN32" s="414" t="s">
        <v>449</v>
      </c>
      <c r="AO32" s="332" t="s">
        <v>449</v>
      </c>
      <c r="AP32" s="333" t="s">
        <v>449</v>
      </c>
      <c r="AQ32" s="414" t="str">
        <f t="shared" si="1"/>
        <v>Actas de mesas de trabajo</v>
      </c>
      <c r="AR32" s="414">
        <v>8</v>
      </c>
      <c r="AS32" s="414">
        <v>8</v>
      </c>
      <c r="AT32" s="414">
        <v>3</v>
      </c>
      <c r="AU32" s="333">
        <v>1</v>
      </c>
      <c r="AV32" s="350" t="s">
        <v>892</v>
      </c>
      <c r="AW32" s="428"/>
    </row>
    <row r="33" spans="1:60" s="128" customFormat="1" ht="227.25" customHeight="1" thickBot="1" x14ac:dyDescent="0.4">
      <c r="A33" s="217"/>
      <c r="B33" s="565" t="s">
        <v>296</v>
      </c>
      <c r="C33" s="562" t="s">
        <v>229</v>
      </c>
      <c r="D33" s="290"/>
      <c r="E33" s="289"/>
      <c r="F33" s="210" t="s">
        <v>725</v>
      </c>
      <c r="G33" s="559" t="s">
        <v>154</v>
      </c>
      <c r="H33" s="545" t="str">
        <f>+VLOOKUP(G33,Listas!$B$3:$D$17,3,0)</f>
        <v>Clientes / Actores del mercado de compra pública</v>
      </c>
      <c r="I33" s="545" t="s">
        <v>689</v>
      </c>
      <c r="J33" s="545" t="s">
        <v>335</v>
      </c>
      <c r="K33" s="547"/>
      <c r="L33" s="545" t="s">
        <v>334</v>
      </c>
      <c r="M33" s="545" t="s">
        <v>690</v>
      </c>
      <c r="N33" s="547" t="s">
        <v>323</v>
      </c>
      <c r="O33" s="543">
        <v>0.6</v>
      </c>
      <c r="P33" s="550">
        <v>0.7</v>
      </c>
      <c r="Q33" s="550">
        <v>0.8</v>
      </c>
      <c r="R33" s="543">
        <v>1</v>
      </c>
      <c r="S33" s="543">
        <v>2</v>
      </c>
      <c r="T33" s="543">
        <v>3</v>
      </c>
      <c r="U33" s="462" t="s">
        <v>701</v>
      </c>
      <c r="V33" s="220" t="s">
        <v>530</v>
      </c>
      <c r="W33" s="220" t="s">
        <v>835</v>
      </c>
      <c r="X33" s="397">
        <v>43843</v>
      </c>
      <c r="Y33" s="397">
        <v>44196</v>
      </c>
      <c r="Z33" s="280" t="s">
        <v>449</v>
      </c>
      <c r="AA33" s="183" t="s">
        <v>449</v>
      </c>
      <c r="AB33" s="210">
        <v>0</v>
      </c>
      <c r="AC33" s="379">
        <v>0</v>
      </c>
      <c r="AD33" s="444">
        <v>1</v>
      </c>
      <c r="AE33" s="379">
        <v>3</v>
      </c>
      <c r="AF33" s="185">
        <v>0.08</v>
      </c>
      <c r="AG33" s="221" t="s">
        <v>446</v>
      </c>
      <c r="AH33" s="187"/>
      <c r="AI33" s="187"/>
      <c r="AJ33" s="344"/>
      <c r="AK33" s="331" t="str">
        <f t="shared" si="0"/>
        <v>EMAE03</v>
      </c>
      <c r="AL33" s="414" t="str">
        <f t="shared" si="2"/>
        <v>N/A</v>
      </c>
      <c r="AM33" s="414" t="s">
        <v>449</v>
      </c>
      <c r="AN33" s="414" t="s">
        <v>449</v>
      </c>
      <c r="AO33" s="332" t="s">
        <v>449</v>
      </c>
      <c r="AP33" s="333" t="s">
        <v>449</v>
      </c>
      <c r="AQ33" s="414" t="str">
        <f>+W33</f>
        <v>Una (1) capacitación en Abastecimiento Estratégico a Entidades para el 3Q. 
Modelo de Abastecimiento Estratégico Aprobado 4Q.
Una (1) Herramienta de visualización para Análisis de Oferta. Para el 4Q. 
Una (1) Herramienta de visualización para Análisis de Demanda. Para el 4Q.</v>
      </c>
      <c r="AR33" s="414">
        <v>0</v>
      </c>
      <c r="AS33" s="414">
        <v>0</v>
      </c>
      <c r="AT33" s="332">
        <v>1</v>
      </c>
      <c r="AU33" s="333">
        <v>3</v>
      </c>
      <c r="AV33" s="334" t="s">
        <v>864</v>
      </c>
      <c r="AW33" s="426"/>
    </row>
    <row r="34" spans="1:60" s="128" customFormat="1" ht="178.5" customHeight="1" thickBot="1" x14ac:dyDescent="0.4">
      <c r="A34" s="218"/>
      <c r="B34" s="566"/>
      <c r="C34" s="563"/>
      <c r="D34" s="292"/>
      <c r="E34" s="291"/>
      <c r="F34" s="144" t="s">
        <v>724</v>
      </c>
      <c r="G34" s="560"/>
      <c r="H34" s="558"/>
      <c r="I34" s="558"/>
      <c r="J34" s="558"/>
      <c r="K34" s="552"/>
      <c r="L34" s="558"/>
      <c r="M34" s="558"/>
      <c r="N34" s="552"/>
      <c r="O34" s="544"/>
      <c r="P34" s="555"/>
      <c r="Q34" s="555"/>
      <c r="R34" s="544"/>
      <c r="S34" s="544"/>
      <c r="T34" s="544"/>
      <c r="U34" s="460" t="s">
        <v>702</v>
      </c>
      <c r="V34" s="140" t="s">
        <v>763</v>
      </c>
      <c r="W34" s="140" t="s">
        <v>836</v>
      </c>
      <c r="X34" s="405">
        <v>43889</v>
      </c>
      <c r="Y34" s="405">
        <v>44196</v>
      </c>
      <c r="Z34" s="252" t="s">
        <v>449</v>
      </c>
      <c r="AA34" s="252" t="s">
        <v>449</v>
      </c>
      <c r="AB34" s="539">
        <v>1</v>
      </c>
      <c r="AC34" s="540"/>
      <c r="AD34" s="541">
        <v>1</v>
      </c>
      <c r="AE34" s="542"/>
      <c r="AF34" s="143">
        <v>0.1</v>
      </c>
      <c r="AG34" s="158" t="s">
        <v>446</v>
      </c>
      <c r="AH34" s="145"/>
      <c r="AI34" s="145"/>
      <c r="AJ34" s="345"/>
      <c r="AK34" s="331" t="str">
        <f t="shared" si="0"/>
        <v>EMAE04</v>
      </c>
      <c r="AL34" s="414" t="str">
        <f t="shared" si="2"/>
        <v>N/A</v>
      </c>
      <c r="AM34" s="414" t="s">
        <v>449</v>
      </c>
      <c r="AN34" s="414" t="s">
        <v>449</v>
      </c>
      <c r="AO34" s="332" t="s">
        <v>449</v>
      </c>
      <c r="AP34" s="333" t="s">
        <v>449</v>
      </c>
      <c r="AQ34" s="414" t="str">
        <f t="shared" si="1"/>
        <v>Dos (2) informes sobre el estado, evolución y clasificación (Micro, Pequeña y Mediana Empresa) de participación y adjudicación de órdenes de compra en la Tienda Virtual del Estado Colombiano, como se describe a continuación: 
Un (1) informe presentado dentro del primer semestre 2020 y un segundo (2) informe presentado dentro del segundo semestre 2020.</v>
      </c>
      <c r="AR34" s="654">
        <v>1</v>
      </c>
      <c r="AS34" s="655"/>
      <c r="AT34" s="656">
        <v>1</v>
      </c>
      <c r="AU34" s="657"/>
      <c r="AV34" s="334" t="s">
        <v>862</v>
      </c>
    </row>
    <row r="35" spans="1:60" s="128" customFormat="1" ht="136.5" customHeight="1" thickBot="1" x14ac:dyDescent="0.4">
      <c r="A35" s="218"/>
      <c r="B35" s="566"/>
      <c r="C35" s="563"/>
      <c r="D35" s="292"/>
      <c r="E35" s="291"/>
      <c r="F35" s="144" t="s">
        <v>724</v>
      </c>
      <c r="G35" s="560"/>
      <c r="H35" s="558"/>
      <c r="I35" s="558"/>
      <c r="J35" s="558"/>
      <c r="K35" s="552"/>
      <c r="L35" s="558"/>
      <c r="M35" s="558"/>
      <c r="N35" s="552"/>
      <c r="O35" s="544"/>
      <c r="P35" s="555"/>
      <c r="Q35" s="555"/>
      <c r="R35" s="544"/>
      <c r="S35" s="544"/>
      <c r="T35" s="544"/>
      <c r="U35" s="423" t="s">
        <v>569</v>
      </c>
      <c r="V35" s="140" t="s">
        <v>632</v>
      </c>
      <c r="W35" s="140" t="s">
        <v>781</v>
      </c>
      <c r="X35" s="398">
        <v>43837</v>
      </c>
      <c r="Y35" s="398">
        <v>44012</v>
      </c>
      <c r="Z35" s="243" t="s">
        <v>568</v>
      </c>
      <c r="AA35" s="140" t="s">
        <v>633</v>
      </c>
      <c r="AB35" s="155">
        <v>0.5</v>
      </c>
      <c r="AC35" s="155">
        <v>0.5</v>
      </c>
      <c r="AD35" s="442"/>
      <c r="AE35" s="156"/>
      <c r="AF35" s="158">
        <v>0.09</v>
      </c>
      <c r="AG35" s="139" t="s">
        <v>634</v>
      </c>
      <c r="AH35" s="145"/>
      <c r="AI35" s="145"/>
      <c r="AJ35" s="345"/>
      <c r="AK35" s="331" t="str">
        <f t="shared" si="0"/>
        <v>IDT8</v>
      </c>
      <c r="AL35" s="414" t="str">
        <f t="shared" si="2"/>
        <v>Porcentaje de cobertura de las formaciones</v>
      </c>
      <c r="AM35" s="420">
        <f>52/63</f>
        <v>0.82539682539682535</v>
      </c>
      <c r="AN35" s="420">
        <f>56/47</f>
        <v>1.1914893617021276</v>
      </c>
      <c r="AO35" s="332" t="s">
        <v>449</v>
      </c>
      <c r="AP35" s="333" t="s">
        <v>449</v>
      </c>
      <c r="AQ35" s="414" t="str">
        <f t="shared" si="1"/>
        <v>Listas de asistencia y evidencia de las formaciones para  23 gobernaciones y 24 alcaldías conforme Circular Externa No. 1 del 22 de agosto de 2019</v>
      </c>
      <c r="AR35" s="414">
        <v>52</v>
      </c>
      <c r="AS35" s="414">
        <v>4</v>
      </c>
      <c r="AT35" s="332" t="s">
        <v>449</v>
      </c>
      <c r="AU35" s="333" t="s">
        <v>449</v>
      </c>
      <c r="AV35" s="334" t="s">
        <v>812</v>
      </c>
      <c r="AW35" s="428"/>
    </row>
    <row r="36" spans="1:60" s="128" customFormat="1" ht="368.25" customHeight="1" thickBot="1" x14ac:dyDescent="0.4">
      <c r="A36" s="218"/>
      <c r="B36" s="566"/>
      <c r="C36" s="563"/>
      <c r="D36" s="292"/>
      <c r="E36" s="291"/>
      <c r="F36" s="144" t="s">
        <v>713</v>
      </c>
      <c r="G36" s="560"/>
      <c r="H36" s="558"/>
      <c r="I36" s="558"/>
      <c r="J36" s="558"/>
      <c r="K36" s="552"/>
      <c r="L36" s="558"/>
      <c r="M36" s="558"/>
      <c r="N36" s="552"/>
      <c r="O36" s="544"/>
      <c r="P36" s="555"/>
      <c r="Q36" s="555"/>
      <c r="R36" s="544"/>
      <c r="S36" s="544"/>
      <c r="T36" s="544"/>
      <c r="U36" s="423" t="s">
        <v>570</v>
      </c>
      <c r="V36" s="140" t="s">
        <v>822</v>
      </c>
      <c r="W36" s="384" t="s">
        <v>821</v>
      </c>
      <c r="X36" s="398">
        <v>43837</v>
      </c>
      <c r="Y36" s="398">
        <v>44165</v>
      </c>
      <c r="Z36" s="243" t="s">
        <v>449</v>
      </c>
      <c r="AA36" s="141" t="s">
        <v>449</v>
      </c>
      <c r="AB36" s="155" t="s">
        <v>449</v>
      </c>
      <c r="AC36" s="155" t="s">
        <v>449</v>
      </c>
      <c r="AD36" s="159" t="s">
        <v>449</v>
      </c>
      <c r="AE36" s="159">
        <v>1</v>
      </c>
      <c r="AF36" s="158">
        <v>0.08</v>
      </c>
      <c r="AG36" s="144" t="s">
        <v>634</v>
      </c>
      <c r="AH36" s="145"/>
      <c r="AI36" s="145"/>
      <c r="AJ36" s="345"/>
      <c r="AK36" s="331" t="str">
        <f t="shared" si="0"/>
        <v>IDT9</v>
      </c>
      <c r="AL36" s="414" t="str">
        <f t="shared" si="2"/>
        <v>N/A</v>
      </c>
      <c r="AM36" s="414" t="s">
        <v>449</v>
      </c>
      <c r="AN36" s="414" t="s">
        <v>449</v>
      </c>
      <c r="AO36" s="332" t="s">
        <v>449</v>
      </c>
      <c r="AP36" s="333">
        <v>1</v>
      </c>
      <c r="AQ36" s="414" t="str">
        <f t="shared" si="1"/>
        <v>Lista de asistencia o grabaciones de las sesiones desarrolladas, términos y condiciones de la formación, formato registro y control, certificados y documento de formalización del programa que implemente el SENA.</v>
      </c>
      <c r="AR36" s="414" t="s">
        <v>449</v>
      </c>
      <c r="AS36" s="414" t="s">
        <v>449</v>
      </c>
      <c r="AT36" s="414" t="s">
        <v>449</v>
      </c>
      <c r="AU36" s="333">
        <v>1</v>
      </c>
      <c r="AV36" s="334" t="s">
        <v>844</v>
      </c>
      <c r="AW36" s="428"/>
    </row>
    <row r="37" spans="1:60" s="128" customFormat="1" ht="309" customHeight="1" thickBot="1" x14ac:dyDescent="0.4">
      <c r="A37" s="218"/>
      <c r="B37" s="566"/>
      <c r="C37" s="563"/>
      <c r="D37" s="292"/>
      <c r="E37" s="291"/>
      <c r="F37" s="144" t="s">
        <v>737</v>
      </c>
      <c r="G37" s="560"/>
      <c r="H37" s="558"/>
      <c r="I37" s="558"/>
      <c r="J37" s="558"/>
      <c r="K37" s="552"/>
      <c r="L37" s="558"/>
      <c r="M37" s="558"/>
      <c r="N37" s="552"/>
      <c r="O37" s="544"/>
      <c r="P37" s="555"/>
      <c r="Q37" s="555"/>
      <c r="R37" s="544"/>
      <c r="S37" s="544"/>
      <c r="T37" s="544"/>
      <c r="U37" s="423" t="s">
        <v>571</v>
      </c>
      <c r="V37" s="384" t="s">
        <v>573</v>
      </c>
      <c r="W37" s="140" t="s">
        <v>823</v>
      </c>
      <c r="X37" s="398">
        <v>43831</v>
      </c>
      <c r="Y37" s="398">
        <v>44196</v>
      </c>
      <c r="Z37" s="145" t="s">
        <v>635</v>
      </c>
      <c r="AA37" s="140" t="s">
        <v>824</v>
      </c>
      <c r="AB37" s="160">
        <v>0.2</v>
      </c>
      <c r="AC37" s="160">
        <v>0.2</v>
      </c>
      <c r="AD37" s="160">
        <v>0.25</v>
      </c>
      <c r="AE37" s="161">
        <v>0.35</v>
      </c>
      <c r="AF37" s="158">
        <v>0.08</v>
      </c>
      <c r="AG37" s="144" t="s">
        <v>634</v>
      </c>
      <c r="AH37" s="145"/>
      <c r="AI37" s="145"/>
      <c r="AJ37" s="345"/>
      <c r="AK37" s="331" t="str">
        <f t="shared" si="0"/>
        <v>IDT10</v>
      </c>
      <c r="AL37" s="414" t="str">
        <f t="shared" si="2"/>
        <v>Procesos publicados en plataforma SECOP II</v>
      </c>
      <c r="AM37" s="420">
        <f>12/10</f>
        <v>1.2</v>
      </c>
      <c r="AN37" s="420">
        <f>11.6/10</f>
        <v>1.1599999999999999</v>
      </c>
      <c r="AO37" s="420">
        <f>8.47/12.5</f>
        <v>0.67760000000000009</v>
      </c>
      <c r="AP37" s="421">
        <v>1.36</v>
      </c>
      <c r="AQ37" s="414" t="str">
        <f t="shared" si="1"/>
        <v>Lograr la meta de $40 billones de pesos ejecutados en SECOP II.</v>
      </c>
      <c r="AR37" s="427">
        <v>0.2</v>
      </c>
      <c r="AS37" s="427">
        <v>0.28999999999999998</v>
      </c>
      <c r="AT37" s="427">
        <v>0.18</v>
      </c>
      <c r="AU37" s="421">
        <v>0.43</v>
      </c>
      <c r="AV37" s="334" t="s">
        <v>894</v>
      </c>
      <c r="AW37" s="428"/>
      <c r="BE37" s="419"/>
      <c r="BF37" s="419"/>
      <c r="BG37" s="419"/>
      <c r="BH37" s="419"/>
    </row>
    <row r="38" spans="1:60" s="128" customFormat="1" ht="288" thickBot="1" x14ac:dyDescent="0.4">
      <c r="A38" s="218"/>
      <c r="B38" s="566"/>
      <c r="C38" s="563"/>
      <c r="D38" s="292"/>
      <c r="E38" s="291"/>
      <c r="F38" s="144" t="s">
        <v>719</v>
      </c>
      <c r="G38" s="560"/>
      <c r="H38" s="558"/>
      <c r="I38" s="558"/>
      <c r="J38" s="558"/>
      <c r="K38" s="552"/>
      <c r="L38" s="558"/>
      <c r="M38" s="558"/>
      <c r="N38" s="552"/>
      <c r="O38" s="544"/>
      <c r="P38" s="555"/>
      <c r="Q38" s="555"/>
      <c r="R38" s="544"/>
      <c r="S38" s="544"/>
      <c r="T38" s="544"/>
      <c r="U38" s="456" t="s">
        <v>572</v>
      </c>
      <c r="V38" s="463" t="s">
        <v>761</v>
      </c>
      <c r="W38" s="140" t="s">
        <v>762</v>
      </c>
      <c r="X38" s="398">
        <v>43834</v>
      </c>
      <c r="Y38" s="398">
        <v>44196</v>
      </c>
      <c r="Z38" s="252" t="s">
        <v>568</v>
      </c>
      <c r="AA38" s="140" t="s">
        <v>636</v>
      </c>
      <c r="AB38" s="161">
        <v>0</v>
      </c>
      <c r="AC38" s="160">
        <v>0.3</v>
      </c>
      <c r="AD38" s="160">
        <v>0.3</v>
      </c>
      <c r="AE38" s="161">
        <v>0.4</v>
      </c>
      <c r="AF38" s="158">
        <v>0.04</v>
      </c>
      <c r="AG38" s="251" t="s">
        <v>634</v>
      </c>
      <c r="AH38" s="145"/>
      <c r="AI38" s="145"/>
      <c r="AJ38" s="345"/>
      <c r="AK38" s="331" t="str">
        <f t="shared" si="0"/>
        <v>IDT11</v>
      </c>
      <c r="AL38" s="414" t="str">
        <f t="shared" si="2"/>
        <v>Porcentaje de cobertura de las formaciones</v>
      </c>
      <c r="AM38" s="414" t="s">
        <v>449</v>
      </c>
      <c r="AN38" s="420">
        <f>356/200</f>
        <v>1.78</v>
      </c>
      <c r="AO38" s="332" t="s">
        <v>449</v>
      </c>
      <c r="AP38" s="333" t="s">
        <v>449</v>
      </c>
      <c r="AQ38" s="414" t="str">
        <f t="shared" si="1"/>
        <v>Listas de asistencia (cuando se realicen de manera presencial) y grabaciones de las sesiones virtuales que evidencien el desarrollo para 200 capacitaciones en las diferentes modalidades que ofrece la entidad.</v>
      </c>
      <c r="AR38" s="332">
        <v>59</v>
      </c>
      <c r="AS38" s="332">
        <v>297</v>
      </c>
      <c r="AT38" s="332" t="s">
        <v>449</v>
      </c>
      <c r="AU38" s="333" t="s">
        <v>449</v>
      </c>
      <c r="AV38" s="334" t="s">
        <v>895</v>
      </c>
      <c r="AW38" s="428"/>
    </row>
    <row r="39" spans="1:60" s="128" customFormat="1" ht="140.25" customHeight="1" thickBot="1" x14ac:dyDescent="0.4">
      <c r="A39" s="218"/>
      <c r="B39" s="566"/>
      <c r="C39" s="563"/>
      <c r="D39" s="292"/>
      <c r="E39" s="291"/>
      <c r="F39" s="144" t="s">
        <v>724</v>
      </c>
      <c r="G39" s="560"/>
      <c r="H39" s="558"/>
      <c r="I39" s="558"/>
      <c r="J39" s="558"/>
      <c r="K39" s="552"/>
      <c r="L39" s="558"/>
      <c r="M39" s="558"/>
      <c r="N39" s="552"/>
      <c r="O39" s="544"/>
      <c r="P39" s="555"/>
      <c r="Q39" s="555"/>
      <c r="R39" s="544"/>
      <c r="S39" s="544"/>
      <c r="T39" s="544"/>
      <c r="U39" s="456" t="s">
        <v>577</v>
      </c>
      <c r="V39" s="464" t="s">
        <v>644</v>
      </c>
      <c r="W39" s="384" t="s">
        <v>645</v>
      </c>
      <c r="X39" s="398">
        <v>43850</v>
      </c>
      <c r="Y39" s="398">
        <v>44104</v>
      </c>
      <c r="Z39" s="142" t="s">
        <v>646</v>
      </c>
      <c r="AA39" s="142" t="s">
        <v>647</v>
      </c>
      <c r="AB39" s="158">
        <v>0.2</v>
      </c>
      <c r="AC39" s="143">
        <v>0.3</v>
      </c>
      <c r="AD39" s="143">
        <v>0.5</v>
      </c>
      <c r="AE39" s="143" t="s">
        <v>449</v>
      </c>
      <c r="AF39" s="158">
        <v>0.04</v>
      </c>
      <c r="AG39" s="139" t="s">
        <v>631</v>
      </c>
      <c r="AH39" s="145"/>
      <c r="AI39" s="145"/>
      <c r="AJ39" s="345"/>
      <c r="AK39" s="331" t="str">
        <f t="shared" si="0"/>
        <v>IDT12</v>
      </c>
      <c r="AL39" s="414" t="str">
        <f t="shared" si="2"/>
        <v>Porcentaje de avance cronograma de trabajo</v>
      </c>
      <c r="AM39" s="427">
        <v>0.35</v>
      </c>
      <c r="AN39" s="427">
        <v>0.49</v>
      </c>
      <c r="AO39" s="427">
        <v>0.16</v>
      </c>
      <c r="AP39" s="333" t="s">
        <v>449</v>
      </c>
      <c r="AQ39" s="414" t="str">
        <f t="shared" si="1"/>
        <v>Portal web de la entidad actualizado</v>
      </c>
      <c r="AR39" s="427">
        <v>0.2</v>
      </c>
      <c r="AS39" s="420">
        <v>0.64</v>
      </c>
      <c r="AT39" s="420">
        <v>0.16</v>
      </c>
      <c r="AU39" s="333" t="s">
        <v>449</v>
      </c>
      <c r="AV39" s="334" t="s">
        <v>813</v>
      </c>
      <c r="AW39" s="428"/>
    </row>
    <row r="40" spans="1:60" s="128" customFormat="1" ht="50.25" customHeight="1" thickBot="1" x14ac:dyDescent="0.4">
      <c r="A40" s="219"/>
      <c r="B40" s="567"/>
      <c r="C40" s="564"/>
      <c r="D40" s="294"/>
      <c r="E40" s="293"/>
      <c r="F40" s="212" t="s">
        <v>713</v>
      </c>
      <c r="G40" s="561"/>
      <c r="H40" s="546"/>
      <c r="I40" s="546"/>
      <c r="J40" s="546"/>
      <c r="K40" s="548"/>
      <c r="L40" s="546"/>
      <c r="M40" s="546"/>
      <c r="N40" s="548"/>
      <c r="O40" s="549"/>
      <c r="P40" s="551"/>
      <c r="Q40" s="551"/>
      <c r="R40" s="549"/>
      <c r="S40" s="549"/>
      <c r="T40" s="549"/>
      <c r="U40" s="457" t="s">
        <v>610</v>
      </c>
      <c r="V40" s="471" t="s">
        <v>611</v>
      </c>
      <c r="W40" s="188" t="s">
        <v>830</v>
      </c>
      <c r="X40" s="400">
        <v>43831</v>
      </c>
      <c r="Y40" s="400">
        <v>44196</v>
      </c>
      <c r="Z40" s="189" t="s">
        <v>449</v>
      </c>
      <c r="AA40" s="189" t="s">
        <v>449</v>
      </c>
      <c r="AB40" s="212" t="s">
        <v>449</v>
      </c>
      <c r="AC40" s="213" t="s">
        <v>449</v>
      </c>
      <c r="AD40" s="441" t="s">
        <v>449</v>
      </c>
      <c r="AE40" s="393">
        <v>1</v>
      </c>
      <c r="AF40" s="222">
        <v>0.03</v>
      </c>
      <c r="AG40" s="212" t="s">
        <v>589</v>
      </c>
      <c r="AH40" s="195"/>
      <c r="AI40" s="195"/>
      <c r="AJ40" s="340"/>
      <c r="AK40" s="331" t="str">
        <f t="shared" si="0"/>
        <v>SN10</v>
      </c>
      <c r="AL40" s="414" t="str">
        <f t="shared" si="2"/>
        <v>N/A</v>
      </c>
      <c r="AM40" s="414" t="s">
        <v>449</v>
      </c>
      <c r="AN40" s="414" t="s">
        <v>449</v>
      </c>
      <c r="AO40" s="332" t="s">
        <v>449</v>
      </c>
      <c r="AP40" s="333" t="s">
        <v>449</v>
      </c>
      <c r="AQ40" s="414" t="str">
        <f t="shared" si="1"/>
        <v xml:space="preserve">Programa aprobado el Subdirector de Negocios </v>
      </c>
      <c r="AR40" s="414" t="s">
        <v>449</v>
      </c>
      <c r="AS40" s="414" t="s">
        <v>449</v>
      </c>
      <c r="AT40" s="332" t="s">
        <v>449</v>
      </c>
      <c r="AU40" s="333">
        <v>1</v>
      </c>
      <c r="AV40" s="334" t="s">
        <v>884</v>
      </c>
    </row>
    <row r="41" spans="1:60" s="128" customFormat="1" ht="188.25" customHeight="1" thickBot="1" x14ac:dyDescent="0.4">
      <c r="A41" s="171"/>
      <c r="B41" s="172" t="s">
        <v>296</v>
      </c>
      <c r="C41" s="226" t="s">
        <v>227</v>
      </c>
      <c r="D41" s="179"/>
      <c r="E41" s="226"/>
      <c r="F41" s="179" t="s">
        <v>711</v>
      </c>
      <c r="G41" s="173" t="s">
        <v>232</v>
      </c>
      <c r="H41" s="179" t="str">
        <f>+VLOOKUP(G42,Listas!$B$3:$D$17,3,0)</f>
        <v>Negocio y procesos</v>
      </c>
      <c r="I41" s="179" t="s">
        <v>432</v>
      </c>
      <c r="J41" s="179" t="s">
        <v>433</v>
      </c>
      <c r="K41" s="285"/>
      <c r="L41" s="179" t="s">
        <v>751</v>
      </c>
      <c r="M41" s="179" t="s">
        <v>332</v>
      </c>
      <c r="N41" s="285" t="s">
        <v>323</v>
      </c>
      <c r="O41" s="295"/>
      <c r="P41" s="286"/>
      <c r="Q41" s="287"/>
      <c r="R41" s="286"/>
      <c r="S41" s="286"/>
      <c r="T41" s="286"/>
      <c r="U41" s="465" t="s">
        <v>582</v>
      </c>
      <c r="V41" s="174" t="s">
        <v>574</v>
      </c>
      <c r="W41" s="174" t="s">
        <v>578</v>
      </c>
      <c r="X41" s="404">
        <v>43845</v>
      </c>
      <c r="Y41" s="396">
        <v>44180</v>
      </c>
      <c r="Z41" s="223" t="s">
        <v>575</v>
      </c>
      <c r="AA41" s="223" t="s">
        <v>576</v>
      </c>
      <c r="AB41" s="224">
        <v>0.25</v>
      </c>
      <c r="AC41" s="224">
        <v>0.25</v>
      </c>
      <c r="AD41" s="224">
        <v>0.25</v>
      </c>
      <c r="AE41" s="224">
        <v>0.25</v>
      </c>
      <c r="AF41" s="225">
        <v>0.08</v>
      </c>
      <c r="AG41" s="173" t="s">
        <v>638</v>
      </c>
      <c r="AH41" s="180"/>
      <c r="AI41" s="180"/>
      <c r="AJ41" s="343"/>
      <c r="AK41" s="331" t="str">
        <f t="shared" si="0"/>
        <v>IDT13</v>
      </c>
      <c r="AL41" s="414" t="str">
        <f t="shared" si="2"/>
        <v>Porcentaje de avance en la ejecución del ejercicio de arquitectura empresarial</v>
      </c>
      <c r="AM41" s="427">
        <v>0.25</v>
      </c>
      <c r="AN41" s="420">
        <v>0.25</v>
      </c>
      <c r="AO41" s="420">
        <v>0.22</v>
      </c>
      <c r="AP41" s="474">
        <v>0.28000000000000003</v>
      </c>
      <c r="AQ41" s="414" t="str">
        <f t="shared" si="1"/>
        <v>Ejercicio de Arquitectura Empresarial documentado y almacenado en repositorio estructurado para tal fin</v>
      </c>
      <c r="AR41" s="427">
        <v>0.25</v>
      </c>
      <c r="AS41" s="427">
        <v>0.25</v>
      </c>
      <c r="AT41" s="427">
        <v>0.22</v>
      </c>
      <c r="AU41" s="474">
        <v>0.28000000000000003</v>
      </c>
      <c r="AV41" s="334" t="s">
        <v>896</v>
      </c>
      <c r="AW41" s="426"/>
    </row>
    <row r="42" spans="1:60" s="128" customFormat="1" ht="54" customHeight="1" thickBot="1" x14ac:dyDescent="0.4">
      <c r="A42" s="171"/>
      <c r="B42" s="172" t="s">
        <v>297</v>
      </c>
      <c r="C42" s="226" t="s">
        <v>226</v>
      </c>
      <c r="D42" s="179"/>
      <c r="E42" s="226"/>
      <c r="F42" s="179"/>
      <c r="G42" s="173" t="s">
        <v>56</v>
      </c>
      <c r="H42" s="179" t="str">
        <f>+VLOOKUP(G42,Listas!$B$3:$D$17,3,0)</f>
        <v>Negocio y procesos</v>
      </c>
      <c r="I42" s="179" t="s">
        <v>336</v>
      </c>
      <c r="J42" s="179" t="s">
        <v>337</v>
      </c>
      <c r="K42" s="285"/>
      <c r="L42" s="179" t="s">
        <v>751</v>
      </c>
      <c r="M42" s="179" t="s">
        <v>332</v>
      </c>
      <c r="N42" s="285" t="s">
        <v>323</v>
      </c>
      <c r="O42" s="286">
        <v>0.95</v>
      </c>
      <c r="P42" s="287">
        <v>0.75</v>
      </c>
      <c r="Q42" s="286">
        <v>0.6</v>
      </c>
      <c r="R42" s="295">
        <v>0.5</v>
      </c>
      <c r="S42" s="295">
        <v>0.5</v>
      </c>
      <c r="T42" s="295">
        <v>0.5</v>
      </c>
      <c r="U42" s="226" t="s">
        <v>449</v>
      </c>
      <c r="V42" s="175"/>
      <c r="W42" s="175"/>
      <c r="X42" s="396"/>
      <c r="Y42" s="396"/>
      <c r="Z42" s="180"/>
      <c r="AA42" s="175"/>
      <c r="AB42" s="179"/>
      <c r="AC42" s="227"/>
      <c r="AD42" s="281"/>
      <c r="AE42" s="281"/>
      <c r="AF42" s="227"/>
      <c r="AG42" s="179"/>
      <c r="AH42" s="175"/>
      <c r="AI42" s="175"/>
      <c r="AJ42" s="343"/>
      <c r="AK42" s="331" t="str">
        <f t="shared" si="0"/>
        <v>N/A</v>
      </c>
      <c r="AL42" s="414"/>
      <c r="AM42" s="414"/>
      <c r="AN42" s="414"/>
      <c r="AO42" s="332"/>
      <c r="AP42" s="333"/>
      <c r="AQ42" s="414"/>
      <c r="AR42" s="414"/>
      <c r="AS42" s="414"/>
      <c r="AT42" s="332"/>
      <c r="AU42" s="333"/>
      <c r="AV42" s="334"/>
    </row>
    <row r="43" spans="1:60" s="128" customFormat="1" ht="156.75" customHeight="1" thickBot="1" x14ac:dyDescent="0.4">
      <c r="A43" s="214"/>
      <c r="B43" s="586" t="s">
        <v>297</v>
      </c>
      <c r="C43" s="588" t="s">
        <v>228</v>
      </c>
      <c r="D43" s="290"/>
      <c r="E43" s="289"/>
      <c r="F43" s="210" t="s">
        <v>710</v>
      </c>
      <c r="G43" s="559" t="s">
        <v>236</v>
      </c>
      <c r="H43" s="545" t="str">
        <f>+VLOOKUP(G43,Listas!$B$3:$D$17,3,0)</f>
        <v>Negocio y procesos</v>
      </c>
      <c r="I43" s="545" t="s">
        <v>752</v>
      </c>
      <c r="J43" s="545" t="s">
        <v>344</v>
      </c>
      <c r="K43" s="547"/>
      <c r="L43" s="545" t="s">
        <v>752</v>
      </c>
      <c r="M43" s="636" t="s">
        <v>305</v>
      </c>
      <c r="N43" s="547" t="s">
        <v>323</v>
      </c>
      <c r="O43" s="543">
        <v>0.6</v>
      </c>
      <c r="P43" s="550">
        <v>0.7</v>
      </c>
      <c r="Q43" s="550">
        <v>0.8</v>
      </c>
      <c r="R43" s="543">
        <v>1</v>
      </c>
      <c r="S43" s="543">
        <v>1</v>
      </c>
      <c r="T43" s="543">
        <v>1</v>
      </c>
      <c r="U43" s="466" t="s">
        <v>583</v>
      </c>
      <c r="V43" s="220" t="s">
        <v>637</v>
      </c>
      <c r="W43" s="220" t="s">
        <v>738</v>
      </c>
      <c r="X43" s="401">
        <v>43845</v>
      </c>
      <c r="Y43" s="401">
        <v>44180</v>
      </c>
      <c r="Z43" s="220" t="s">
        <v>825</v>
      </c>
      <c r="AA43" s="220" t="s">
        <v>576</v>
      </c>
      <c r="AB43" s="228">
        <v>0.25</v>
      </c>
      <c r="AC43" s="228">
        <v>0.25</v>
      </c>
      <c r="AD43" s="228">
        <v>0.25</v>
      </c>
      <c r="AE43" s="228">
        <v>0.25</v>
      </c>
      <c r="AF43" s="197">
        <v>7.0000000000000007E-2</v>
      </c>
      <c r="AG43" s="229" t="s">
        <v>639</v>
      </c>
      <c r="AH43" s="187"/>
      <c r="AI43" s="187"/>
      <c r="AJ43" s="344"/>
      <c r="AK43" s="331" t="str">
        <f t="shared" si="0"/>
        <v>IDT14</v>
      </c>
      <c r="AL43" s="414" t="str">
        <f t="shared" si="2"/>
        <v>Porcentaje de avance en la ejecución de la implementación de la Política de Gobierno Digital</v>
      </c>
      <c r="AM43" s="427">
        <v>0.27</v>
      </c>
      <c r="AN43" s="420">
        <v>0.25</v>
      </c>
      <c r="AO43" s="420">
        <v>0.23</v>
      </c>
      <c r="AP43" s="474">
        <v>0.25</v>
      </c>
      <c r="AQ43" s="414" t="str">
        <f t="shared" si="1"/>
        <v>2 Informes semestrales de avance al cumplimiento de la política de gobierno Digital (Habilitadores: Arquitectura Empresarial, Seguridad y privacidad y servicios ciudadanos digitales)</v>
      </c>
      <c r="AR43" s="427">
        <v>0.25</v>
      </c>
      <c r="AS43" s="332">
        <v>1</v>
      </c>
      <c r="AT43" s="427">
        <v>0.25</v>
      </c>
      <c r="AU43" s="333">
        <v>1</v>
      </c>
      <c r="AV43" s="334" t="s">
        <v>845</v>
      </c>
      <c r="AW43" s="426"/>
    </row>
    <row r="44" spans="1:60" s="128" customFormat="1" ht="111" customHeight="1" thickBot="1" x14ac:dyDescent="0.4">
      <c r="A44" s="215"/>
      <c r="B44" s="632"/>
      <c r="C44" s="634"/>
      <c r="D44" s="292"/>
      <c r="E44" s="291"/>
      <c r="F44" s="144" t="s">
        <v>712</v>
      </c>
      <c r="G44" s="560"/>
      <c r="H44" s="558"/>
      <c r="I44" s="558"/>
      <c r="J44" s="558"/>
      <c r="K44" s="552"/>
      <c r="L44" s="558"/>
      <c r="M44" s="637"/>
      <c r="N44" s="552"/>
      <c r="O44" s="544"/>
      <c r="P44" s="555"/>
      <c r="Q44" s="555"/>
      <c r="R44" s="544"/>
      <c r="S44" s="544"/>
      <c r="T44" s="544"/>
      <c r="U44" s="467" t="s">
        <v>584</v>
      </c>
      <c r="V44" s="140" t="s">
        <v>826</v>
      </c>
      <c r="W44" s="140" t="s">
        <v>640</v>
      </c>
      <c r="X44" s="402">
        <v>43862</v>
      </c>
      <c r="Y44" s="401">
        <v>44195</v>
      </c>
      <c r="Z44" s="162" t="s">
        <v>579</v>
      </c>
      <c r="AA44" s="162" t="s">
        <v>580</v>
      </c>
      <c r="AB44" s="164">
        <v>0.3</v>
      </c>
      <c r="AC44" s="164">
        <v>0.3</v>
      </c>
      <c r="AD44" s="164" t="s">
        <v>449</v>
      </c>
      <c r="AE44" s="164">
        <v>0.4</v>
      </c>
      <c r="AF44" s="153">
        <v>0.04</v>
      </c>
      <c r="AG44" s="154" t="s">
        <v>626</v>
      </c>
      <c r="AH44" s="145"/>
      <c r="AI44" s="145"/>
      <c r="AJ44" s="345"/>
      <c r="AK44" s="331" t="str">
        <f t="shared" si="0"/>
        <v>IDT15</v>
      </c>
      <c r="AL44" s="414" t="str">
        <f t="shared" si="2"/>
        <v>Porcentaje de ejecución del plan de implementación del protocolo IPV6</v>
      </c>
      <c r="AM44" s="427">
        <v>0.31</v>
      </c>
      <c r="AN44" s="427">
        <v>0.31</v>
      </c>
      <c r="AO44" s="427">
        <v>0.12</v>
      </c>
      <c r="AP44" s="474">
        <v>0.26</v>
      </c>
      <c r="AQ44" s="414" t="str">
        <f t="shared" si="1"/>
        <v>Plan de implementación protocolo IPV6 aprobado por el Subdirector IDT 
Seguimiento a la ejecución del plan implementación protocolo IPV6</v>
      </c>
      <c r="AR44" s="427">
        <v>0.3</v>
      </c>
      <c r="AS44" s="427">
        <v>0.3</v>
      </c>
      <c r="AT44" s="427" t="s">
        <v>449</v>
      </c>
      <c r="AU44" s="474">
        <v>0.4</v>
      </c>
      <c r="AV44" s="334" t="s">
        <v>846</v>
      </c>
    </row>
    <row r="45" spans="1:60" s="128" customFormat="1" ht="69.75" customHeight="1" thickBot="1" x14ac:dyDescent="0.4">
      <c r="A45" s="215"/>
      <c r="B45" s="632"/>
      <c r="C45" s="634"/>
      <c r="D45" s="292"/>
      <c r="E45" s="291"/>
      <c r="F45" s="144" t="s">
        <v>714</v>
      </c>
      <c r="G45" s="560"/>
      <c r="H45" s="558"/>
      <c r="I45" s="558"/>
      <c r="J45" s="558"/>
      <c r="K45" s="552"/>
      <c r="L45" s="558"/>
      <c r="M45" s="637"/>
      <c r="N45" s="552"/>
      <c r="O45" s="544"/>
      <c r="P45" s="555"/>
      <c r="Q45" s="555"/>
      <c r="R45" s="544"/>
      <c r="S45" s="544"/>
      <c r="T45" s="544"/>
      <c r="U45" s="456" t="s">
        <v>585</v>
      </c>
      <c r="V45" s="140" t="s">
        <v>753</v>
      </c>
      <c r="W45" s="384" t="s">
        <v>693</v>
      </c>
      <c r="X45" s="402">
        <v>43862</v>
      </c>
      <c r="Y45" s="402">
        <v>44012</v>
      </c>
      <c r="Z45" s="163" t="s">
        <v>449</v>
      </c>
      <c r="AA45" s="163" t="s">
        <v>449</v>
      </c>
      <c r="AB45" s="164">
        <v>0.25</v>
      </c>
      <c r="AC45" s="164">
        <v>0.75</v>
      </c>
      <c r="AD45" s="157"/>
      <c r="AE45" s="157"/>
      <c r="AF45" s="153">
        <v>0.05</v>
      </c>
      <c r="AG45" s="139" t="s">
        <v>631</v>
      </c>
      <c r="AH45" s="145"/>
      <c r="AI45" s="145"/>
      <c r="AJ45" s="345"/>
      <c r="AK45" s="331" t="str">
        <f t="shared" si="0"/>
        <v>IDT16</v>
      </c>
      <c r="AL45" s="414" t="str">
        <f t="shared" si="2"/>
        <v>N/A</v>
      </c>
      <c r="AM45" s="414" t="s">
        <v>449</v>
      </c>
      <c r="AN45" s="414" t="s">
        <v>449</v>
      </c>
      <c r="AO45" s="332" t="s">
        <v>449</v>
      </c>
      <c r="AP45" s="333" t="s">
        <v>449</v>
      </c>
      <c r="AQ45" s="414" t="str">
        <f t="shared" si="1"/>
        <v>Reporte de las sesiones con el Ministerio TIC para el cumplimiento de la directiva 002 de 2019
Nota: Posterior al cumplimiento de esta actividad se definirá el plan de trabajo a ejecutar</v>
      </c>
      <c r="AR45" s="427">
        <v>0.25</v>
      </c>
      <c r="AS45" s="427">
        <v>0.75</v>
      </c>
      <c r="AT45" s="332" t="s">
        <v>449</v>
      </c>
      <c r="AU45" s="333" t="s">
        <v>449</v>
      </c>
      <c r="AV45" s="334" t="s">
        <v>814</v>
      </c>
      <c r="AW45" s="428"/>
    </row>
    <row r="46" spans="1:60" s="128" customFormat="1" ht="69.75" customHeight="1" thickBot="1" x14ac:dyDescent="0.4">
      <c r="A46" s="250"/>
      <c r="B46" s="633"/>
      <c r="C46" s="635"/>
      <c r="D46" s="298"/>
      <c r="E46" s="296"/>
      <c r="F46" s="297"/>
      <c r="G46" s="568"/>
      <c r="H46" s="571"/>
      <c r="I46" s="571"/>
      <c r="J46" s="571"/>
      <c r="K46" s="576"/>
      <c r="L46" s="571"/>
      <c r="M46" s="638"/>
      <c r="N46" s="576"/>
      <c r="O46" s="617"/>
      <c r="P46" s="621"/>
      <c r="Q46" s="621"/>
      <c r="R46" s="617"/>
      <c r="S46" s="617"/>
      <c r="T46" s="617"/>
      <c r="U46" s="458" t="s">
        <v>758</v>
      </c>
      <c r="V46" s="236" t="s">
        <v>759</v>
      </c>
      <c r="W46" s="237" t="s">
        <v>760</v>
      </c>
      <c r="X46" s="406">
        <v>43920</v>
      </c>
      <c r="Y46" s="406">
        <v>44012</v>
      </c>
      <c r="Z46" s="189" t="s">
        <v>449</v>
      </c>
      <c r="AA46" s="189" t="s">
        <v>449</v>
      </c>
      <c r="AB46" s="202" t="s">
        <v>449</v>
      </c>
      <c r="AC46" s="261">
        <v>1</v>
      </c>
      <c r="AD46" s="202" t="s">
        <v>449</v>
      </c>
      <c r="AE46" s="211" t="s">
        <v>449</v>
      </c>
      <c r="AF46" s="263">
        <v>0.08</v>
      </c>
      <c r="AG46" s="212" t="s">
        <v>589</v>
      </c>
      <c r="AH46" s="240"/>
      <c r="AI46" s="240"/>
      <c r="AJ46" s="346"/>
      <c r="AK46" s="331" t="str">
        <f t="shared" si="0"/>
        <v>SN11</v>
      </c>
      <c r="AL46" s="414" t="str">
        <f t="shared" si="2"/>
        <v>N/A</v>
      </c>
      <c r="AM46" s="332" t="s">
        <v>449</v>
      </c>
      <c r="AN46" s="332" t="s">
        <v>449</v>
      </c>
      <c r="AO46" s="332" t="s">
        <v>449</v>
      </c>
      <c r="AP46" s="333" t="s">
        <v>449</v>
      </c>
      <c r="AQ46" s="414" t="str">
        <f t="shared" si="1"/>
        <v>1 guía de buenas prácticas para la contratación de Software</v>
      </c>
      <c r="AR46" s="414" t="s">
        <v>449</v>
      </c>
      <c r="AS46" s="414">
        <v>1</v>
      </c>
      <c r="AT46" s="332" t="s">
        <v>449</v>
      </c>
      <c r="AU46" s="333" t="s">
        <v>449</v>
      </c>
      <c r="AV46" s="481" t="s">
        <v>885</v>
      </c>
      <c r="AW46" s="428"/>
    </row>
    <row r="47" spans="1:60" s="128" customFormat="1" ht="139.5" customHeight="1" thickBot="1" x14ac:dyDescent="0.4">
      <c r="A47" s="216"/>
      <c r="B47" s="587"/>
      <c r="C47" s="589"/>
      <c r="D47" s="294"/>
      <c r="E47" s="293"/>
      <c r="F47" s="212" t="s">
        <v>712</v>
      </c>
      <c r="G47" s="561"/>
      <c r="H47" s="546"/>
      <c r="I47" s="546"/>
      <c r="J47" s="546"/>
      <c r="K47" s="548"/>
      <c r="L47" s="546"/>
      <c r="M47" s="639"/>
      <c r="N47" s="548"/>
      <c r="O47" s="549"/>
      <c r="P47" s="551"/>
      <c r="Q47" s="551"/>
      <c r="R47" s="549"/>
      <c r="S47" s="549"/>
      <c r="T47" s="549"/>
      <c r="U47" s="457" t="s">
        <v>586</v>
      </c>
      <c r="V47" s="188" t="s">
        <v>641</v>
      </c>
      <c r="W47" s="188" t="s">
        <v>581</v>
      </c>
      <c r="X47" s="403">
        <v>43922</v>
      </c>
      <c r="Y47" s="403">
        <v>44195</v>
      </c>
      <c r="Z47" s="230" t="s">
        <v>449</v>
      </c>
      <c r="AA47" s="230" t="s">
        <v>449</v>
      </c>
      <c r="AB47" s="231">
        <v>0</v>
      </c>
      <c r="AC47" s="231">
        <v>0.25</v>
      </c>
      <c r="AD47" s="231">
        <v>0.25</v>
      </c>
      <c r="AE47" s="231">
        <v>0.5</v>
      </c>
      <c r="AF47" s="201">
        <v>0.06</v>
      </c>
      <c r="AG47" s="212" t="s">
        <v>694</v>
      </c>
      <c r="AH47" s="195"/>
      <c r="AI47" s="195"/>
      <c r="AJ47" s="340"/>
      <c r="AK47" s="331" t="str">
        <f t="shared" si="0"/>
        <v>IDT17</v>
      </c>
      <c r="AL47" s="414" t="str">
        <f t="shared" si="2"/>
        <v>N/A</v>
      </c>
      <c r="AM47" s="414" t="s">
        <v>449</v>
      </c>
      <c r="AN47" s="414" t="s">
        <v>449</v>
      </c>
      <c r="AO47" s="332" t="s">
        <v>449</v>
      </c>
      <c r="AP47" s="333"/>
      <c r="AQ47" s="414" t="str">
        <f t="shared" si="1"/>
        <v>Documento con modelo de seguridad y privacidad de la información</v>
      </c>
      <c r="AR47" s="427">
        <v>0</v>
      </c>
      <c r="AS47" s="427">
        <v>0.39</v>
      </c>
      <c r="AT47" s="420">
        <v>0.12</v>
      </c>
      <c r="AU47" s="474">
        <v>0.49</v>
      </c>
      <c r="AV47" s="334" t="s">
        <v>847</v>
      </c>
      <c r="AW47" s="426"/>
    </row>
    <row r="48" spans="1:60" s="128" customFormat="1" ht="332.25" customHeight="1" thickBot="1" x14ac:dyDescent="0.4">
      <c r="A48" s="215"/>
      <c r="B48" s="670"/>
      <c r="C48" s="634" t="s">
        <v>779</v>
      </c>
      <c r="D48" s="292" t="s">
        <v>512</v>
      </c>
      <c r="E48" s="291"/>
      <c r="F48" s="212" t="s">
        <v>726</v>
      </c>
      <c r="G48" s="560" t="s">
        <v>246</v>
      </c>
      <c r="H48" s="144"/>
      <c r="I48" s="144"/>
      <c r="J48" s="144"/>
      <c r="K48" s="156"/>
      <c r="L48" s="144"/>
      <c r="M48" s="144"/>
      <c r="N48" s="156"/>
      <c r="O48" s="302"/>
      <c r="P48" s="303"/>
      <c r="Q48" s="304"/>
      <c r="R48" s="303"/>
      <c r="S48" s="303"/>
      <c r="T48" s="303"/>
      <c r="U48" s="226" t="s">
        <v>513</v>
      </c>
      <c r="V48" s="175" t="s">
        <v>832</v>
      </c>
      <c r="W48" s="174" t="s">
        <v>831</v>
      </c>
      <c r="X48" s="396">
        <v>43891</v>
      </c>
      <c r="Y48" s="396">
        <v>44196</v>
      </c>
      <c r="Z48" s="180" t="s">
        <v>613</v>
      </c>
      <c r="AA48" s="175" t="s">
        <v>833</v>
      </c>
      <c r="AB48" s="179" t="s">
        <v>449</v>
      </c>
      <c r="AC48" s="227">
        <v>0.25</v>
      </c>
      <c r="AD48" s="317">
        <v>0.25</v>
      </c>
      <c r="AE48" s="317">
        <v>0.5</v>
      </c>
      <c r="AF48" s="227">
        <v>0.1</v>
      </c>
      <c r="AG48" s="179" t="s">
        <v>612</v>
      </c>
      <c r="AH48" s="175"/>
      <c r="AI48" s="175"/>
      <c r="AJ48" s="343"/>
      <c r="AK48" s="331" t="str">
        <f t="shared" si="0"/>
        <v>SG01</v>
      </c>
      <c r="AL48" s="414" t="str">
        <f t="shared" si="2"/>
        <v>Ejecución de cronograma de transferencias de acuerdo a las TRD</v>
      </c>
      <c r="AM48" s="332" t="s">
        <v>449</v>
      </c>
      <c r="AN48" s="427">
        <v>0.25</v>
      </c>
      <c r="AO48" s="427">
        <v>0.21</v>
      </c>
      <c r="AP48" s="474">
        <v>0.54</v>
      </c>
      <c r="AQ48" s="414" t="str">
        <f t="shared" si="1"/>
        <v>Oficio remisorio a cada gerente público notificando las fechas establecidas para las transferencias documentales
Seguimiento al cronograma de TRD de la ANCP-CCE</v>
      </c>
      <c r="AR48" s="427" t="s">
        <v>449</v>
      </c>
      <c r="AS48" s="427">
        <v>0.25</v>
      </c>
      <c r="AT48" s="427">
        <v>0.21</v>
      </c>
      <c r="AU48" s="474">
        <v>0.54</v>
      </c>
      <c r="AV48" s="334" t="s">
        <v>850</v>
      </c>
      <c r="AW48" s="426"/>
      <c r="AZ48" s="419"/>
    </row>
    <row r="49" spans="1:53" s="128" customFormat="1" ht="57" customHeight="1" thickBot="1" x14ac:dyDescent="0.4">
      <c r="A49" s="394">
        <f>+AF48+AF49+AF50+AF52+AF51+AF54+Z6+AF61+AF62+AF630</f>
        <v>0.59000000000000008</v>
      </c>
      <c r="B49" s="670"/>
      <c r="C49" s="634"/>
      <c r="D49" s="292"/>
      <c r="E49" s="291"/>
      <c r="F49" s="619" t="s">
        <v>727</v>
      </c>
      <c r="G49" s="560"/>
      <c r="H49" s="144"/>
      <c r="I49" s="144"/>
      <c r="J49" s="144"/>
      <c r="K49" s="156"/>
      <c r="L49" s="144"/>
      <c r="M49" s="144"/>
      <c r="N49" s="156"/>
      <c r="O49" s="302"/>
      <c r="P49" s="303"/>
      <c r="Q49" s="304"/>
      <c r="R49" s="303"/>
      <c r="S49" s="303"/>
      <c r="T49" s="303"/>
      <c r="U49" s="658" t="s">
        <v>514</v>
      </c>
      <c r="V49" s="650" t="s">
        <v>479</v>
      </c>
      <c r="W49" s="280" t="s">
        <v>480</v>
      </c>
      <c r="X49" s="397">
        <v>43862</v>
      </c>
      <c r="Y49" s="397">
        <v>43921</v>
      </c>
      <c r="Z49" s="280" t="s">
        <v>449</v>
      </c>
      <c r="AA49" s="280" t="s">
        <v>449</v>
      </c>
      <c r="AB49" s="228">
        <v>1</v>
      </c>
      <c r="AC49" s="184" t="s">
        <v>449</v>
      </c>
      <c r="AD49" s="184" t="s">
        <v>449</v>
      </c>
      <c r="AE49" s="184" t="s">
        <v>449</v>
      </c>
      <c r="AF49" s="209">
        <v>0.04</v>
      </c>
      <c r="AG49" s="186" t="s">
        <v>754</v>
      </c>
      <c r="AH49" s="145"/>
      <c r="AI49" s="145"/>
      <c r="AJ49" s="345"/>
      <c r="AK49" s="644" t="str">
        <f t="shared" si="0"/>
        <v>SG02</v>
      </c>
      <c r="AL49" s="414" t="str">
        <f t="shared" si="2"/>
        <v>N/A</v>
      </c>
      <c r="AM49" s="414" t="s">
        <v>449</v>
      </c>
      <c r="AN49" s="414" t="s">
        <v>449</v>
      </c>
      <c r="AO49" s="332" t="s">
        <v>449</v>
      </c>
      <c r="AP49" s="333" t="s">
        <v>449</v>
      </c>
      <c r="AQ49" s="414" t="str">
        <f t="shared" si="1"/>
        <v>Procesos y procedimientos aprobados y publicados de Gestión de contratación</v>
      </c>
      <c r="AR49" s="425">
        <v>1</v>
      </c>
      <c r="AS49" s="414" t="s">
        <v>449</v>
      </c>
      <c r="AT49" s="332" t="s">
        <v>449</v>
      </c>
      <c r="AU49" s="333" t="s">
        <v>449</v>
      </c>
      <c r="AV49" s="335" t="s">
        <v>816</v>
      </c>
      <c r="AW49" s="428"/>
    </row>
    <row r="50" spans="1:53" s="128" customFormat="1" ht="263.25" customHeight="1" thickBot="1" x14ac:dyDescent="0.4">
      <c r="A50" s="215"/>
      <c r="B50" s="670"/>
      <c r="C50" s="634"/>
      <c r="D50" s="292"/>
      <c r="E50" s="291"/>
      <c r="F50" s="620"/>
      <c r="G50" s="560"/>
      <c r="H50" s="144"/>
      <c r="I50" s="144"/>
      <c r="J50" s="144"/>
      <c r="K50" s="156"/>
      <c r="L50" s="144"/>
      <c r="M50" s="144"/>
      <c r="N50" s="156"/>
      <c r="O50" s="302"/>
      <c r="P50" s="303"/>
      <c r="Q50" s="304"/>
      <c r="R50" s="303"/>
      <c r="S50" s="303"/>
      <c r="T50" s="303"/>
      <c r="U50" s="659"/>
      <c r="V50" s="651"/>
      <c r="W50" s="384" t="s">
        <v>481</v>
      </c>
      <c r="X50" s="398">
        <v>43862</v>
      </c>
      <c r="Y50" s="399">
        <v>44073</v>
      </c>
      <c r="Z50" s="279" t="s">
        <v>449</v>
      </c>
      <c r="AA50" s="279" t="s">
        <v>449</v>
      </c>
      <c r="AB50" s="146" t="s">
        <v>449</v>
      </c>
      <c r="AC50" s="149" t="s">
        <v>449</v>
      </c>
      <c r="AD50" s="164">
        <v>1</v>
      </c>
      <c r="AE50" s="146" t="s">
        <v>449</v>
      </c>
      <c r="AF50" s="143">
        <v>0.02</v>
      </c>
      <c r="AG50" s="148" t="s">
        <v>482</v>
      </c>
      <c r="AH50" s="145"/>
      <c r="AI50" s="145"/>
      <c r="AJ50" s="345"/>
      <c r="AK50" s="645"/>
      <c r="AL50" s="414" t="str">
        <f t="shared" si="2"/>
        <v>N/A</v>
      </c>
      <c r="AM50" s="414" t="s">
        <v>449</v>
      </c>
      <c r="AN50" s="414" t="s">
        <v>449</v>
      </c>
      <c r="AO50" s="332" t="s">
        <v>449</v>
      </c>
      <c r="AP50" s="333" t="s">
        <v>449</v>
      </c>
      <c r="AQ50" s="414" t="str">
        <f t="shared" si="1"/>
        <v>Procesos y procedimientos aprobados y publicados de Gestión financiera y administrativa</v>
      </c>
      <c r="AR50" s="414" t="s">
        <v>449</v>
      </c>
      <c r="AS50" s="414" t="s">
        <v>449</v>
      </c>
      <c r="AT50" s="427">
        <v>1</v>
      </c>
      <c r="AU50" s="333" t="s">
        <v>449</v>
      </c>
      <c r="AV50" s="334" t="s">
        <v>848</v>
      </c>
      <c r="AW50" s="428"/>
    </row>
    <row r="51" spans="1:53" s="128" customFormat="1" ht="121.5" customHeight="1" thickBot="1" x14ac:dyDescent="0.4">
      <c r="A51" s="215"/>
      <c r="B51" s="670"/>
      <c r="C51" s="634"/>
      <c r="D51" s="292"/>
      <c r="E51" s="291"/>
      <c r="F51" s="618"/>
      <c r="G51" s="560"/>
      <c r="H51" s="144"/>
      <c r="I51" s="144"/>
      <c r="J51" s="144"/>
      <c r="K51" s="156"/>
      <c r="L51" s="144"/>
      <c r="M51" s="144"/>
      <c r="N51" s="156"/>
      <c r="O51" s="302"/>
      <c r="P51" s="303"/>
      <c r="Q51" s="304"/>
      <c r="R51" s="303"/>
      <c r="S51" s="303"/>
      <c r="T51" s="303"/>
      <c r="U51" s="660"/>
      <c r="V51" s="652"/>
      <c r="W51" s="140" t="s">
        <v>780</v>
      </c>
      <c r="X51" s="398">
        <v>43862</v>
      </c>
      <c r="Y51" s="399">
        <v>44073</v>
      </c>
      <c r="Z51" s="279" t="s">
        <v>449</v>
      </c>
      <c r="AA51" s="279" t="s">
        <v>449</v>
      </c>
      <c r="AB51" s="146" t="s">
        <v>449</v>
      </c>
      <c r="AC51" s="149">
        <v>0.5</v>
      </c>
      <c r="AD51" s="149">
        <v>0.5</v>
      </c>
      <c r="AE51" s="146" t="s">
        <v>449</v>
      </c>
      <c r="AF51" s="143">
        <v>0.02</v>
      </c>
      <c r="AG51" s="148" t="s">
        <v>483</v>
      </c>
      <c r="AH51" s="145"/>
      <c r="AI51" s="145"/>
      <c r="AJ51" s="345"/>
      <c r="AK51" s="645"/>
      <c r="AL51" s="414" t="str">
        <f t="shared" si="2"/>
        <v>N/A</v>
      </c>
      <c r="AM51" s="414" t="s">
        <v>449</v>
      </c>
      <c r="AN51" s="414" t="s">
        <v>449</v>
      </c>
      <c r="AO51" s="332" t="s">
        <v>449</v>
      </c>
      <c r="AP51" s="333" t="s">
        <v>449</v>
      </c>
      <c r="AQ51" s="414" t="str">
        <f t="shared" si="1"/>
        <v>Actualización, aprobación y publicación del procedimiento liquidación nómina
acorde al desarrollo de esta en el aplicativo Kactus 2Q
Actualización, aprobación y publicación del procedimiento de viáticos al interior y
viáticos al exterior de acuerdo con el Decreto 1013 de 2019 3Q.</v>
      </c>
      <c r="AR51" s="414" t="s">
        <v>449</v>
      </c>
      <c r="AS51" s="425">
        <v>0.5</v>
      </c>
      <c r="AT51" s="427">
        <v>0.5</v>
      </c>
      <c r="AU51" s="333" t="s">
        <v>449</v>
      </c>
      <c r="AV51" s="334" t="s">
        <v>817</v>
      </c>
      <c r="AW51" s="428"/>
    </row>
    <row r="52" spans="1:53" s="128" customFormat="1" ht="48.75" customHeight="1" thickBot="1" x14ac:dyDescent="0.4">
      <c r="A52" s="215"/>
      <c r="B52" s="670"/>
      <c r="C52" s="634"/>
      <c r="D52" s="292"/>
      <c r="E52" s="291"/>
      <c r="F52" s="571" t="s">
        <v>727</v>
      </c>
      <c r="G52" s="560"/>
      <c r="H52" s="144"/>
      <c r="I52" s="144"/>
      <c r="J52" s="144"/>
      <c r="K52" s="156"/>
      <c r="L52" s="144"/>
      <c r="M52" s="144"/>
      <c r="N52" s="156"/>
      <c r="O52" s="302"/>
      <c r="P52" s="303"/>
      <c r="Q52" s="304"/>
      <c r="R52" s="303"/>
      <c r="S52" s="303"/>
      <c r="T52" s="303"/>
      <c r="U52" s="663" t="s">
        <v>515</v>
      </c>
      <c r="V52" s="556" t="s">
        <v>484</v>
      </c>
      <c r="W52" s="384" t="s">
        <v>485</v>
      </c>
      <c r="X52" s="398">
        <v>43893</v>
      </c>
      <c r="Y52" s="398">
        <v>43951</v>
      </c>
      <c r="Z52" s="141" t="s">
        <v>449</v>
      </c>
      <c r="AA52" s="141" t="s">
        <v>449</v>
      </c>
      <c r="AB52" s="146" t="s">
        <v>449</v>
      </c>
      <c r="AC52" s="149">
        <v>1</v>
      </c>
      <c r="AD52" s="149" t="s">
        <v>449</v>
      </c>
      <c r="AE52" s="146" t="s">
        <v>449</v>
      </c>
      <c r="AF52" s="661">
        <v>0.03</v>
      </c>
      <c r="AG52" s="148" t="s">
        <v>490</v>
      </c>
      <c r="AH52" s="145"/>
      <c r="AI52" s="145"/>
      <c r="AJ52" s="345"/>
      <c r="AK52" s="645" t="str">
        <f>+U52</f>
        <v>SG03</v>
      </c>
      <c r="AL52" s="414" t="str">
        <f t="shared" si="2"/>
        <v>N/A</v>
      </c>
      <c r="AM52" s="414" t="s">
        <v>449</v>
      </c>
      <c r="AN52" s="425" t="s">
        <v>449</v>
      </c>
      <c r="AO52" s="332" t="s">
        <v>449</v>
      </c>
      <c r="AP52" s="333" t="s">
        <v>449</v>
      </c>
      <c r="AQ52" s="414" t="str">
        <f t="shared" si="1"/>
        <v>Programa aprobado</v>
      </c>
      <c r="AR52" s="414" t="s">
        <v>449</v>
      </c>
      <c r="AS52" s="425">
        <v>1</v>
      </c>
      <c r="AT52" s="332" t="s">
        <v>449</v>
      </c>
      <c r="AU52" s="333" t="s">
        <v>449</v>
      </c>
      <c r="AV52" s="335" t="s">
        <v>816</v>
      </c>
      <c r="AW52" s="428"/>
    </row>
    <row r="53" spans="1:53" s="128" customFormat="1" ht="143.25" customHeight="1" thickBot="1" x14ac:dyDescent="0.4">
      <c r="A53" s="215"/>
      <c r="B53" s="670"/>
      <c r="C53" s="634"/>
      <c r="D53" s="292"/>
      <c r="E53" s="291"/>
      <c r="F53" s="618"/>
      <c r="G53" s="560"/>
      <c r="H53" s="144"/>
      <c r="I53" s="144"/>
      <c r="J53" s="144"/>
      <c r="K53" s="156"/>
      <c r="L53" s="144"/>
      <c r="M53" s="144"/>
      <c r="N53" s="156"/>
      <c r="O53" s="302"/>
      <c r="P53" s="303"/>
      <c r="Q53" s="304"/>
      <c r="R53" s="303"/>
      <c r="S53" s="303"/>
      <c r="T53" s="303"/>
      <c r="U53" s="664"/>
      <c r="V53" s="557"/>
      <c r="W53" s="384" t="s">
        <v>486</v>
      </c>
      <c r="X53" s="398">
        <v>43953</v>
      </c>
      <c r="Y53" s="398">
        <v>44165</v>
      </c>
      <c r="Z53" s="141" t="s">
        <v>487</v>
      </c>
      <c r="AA53" s="141" t="s">
        <v>488</v>
      </c>
      <c r="AB53" s="146" t="s">
        <v>449</v>
      </c>
      <c r="AC53" s="149" t="s">
        <v>449</v>
      </c>
      <c r="AD53" s="149">
        <v>0.5</v>
      </c>
      <c r="AE53" s="164">
        <v>0.5</v>
      </c>
      <c r="AF53" s="662"/>
      <c r="AG53" s="148" t="s">
        <v>489</v>
      </c>
      <c r="AH53" s="145"/>
      <c r="AI53" s="145"/>
      <c r="AJ53" s="345"/>
      <c r="AK53" s="646"/>
      <c r="AL53" s="414" t="str">
        <f t="shared" si="2"/>
        <v>Ejecución y seguimiento programa gestión ambiental</v>
      </c>
      <c r="AM53" s="414" t="s">
        <v>449</v>
      </c>
      <c r="AN53" s="427" t="s">
        <v>449</v>
      </c>
      <c r="AO53" s="427">
        <v>0.57140000000000002</v>
      </c>
      <c r="AP53" s="474">
        <v>0.43</v>
      </c>
      <c r="AQ53" s="414" t="str">
        <f t="shared" si="1"/>
        <v>Ejecución programa gestión ambiental</v>
      </c>
      <c r="AR53" s="414" t="s">
        <v>449</v>
      </c>
      <c r="AS53" s="414" t="s">
        <v>449</v>
      </c>
      <c r="AT53" s="427">
        <v>0.56999999999999995</v>
      </c>
      <c r="AU53" s="474">
        <v>0.43</v>
      </c>
      <c r="AV53" s="334" t="s">
        <v>849</v>
      </c>
    </row>
    <row r="54" spans="1:53" s="128" customFormat="1" ht="358.5" customHeight="1" thickBot="1" x14ac:dyDescent="0.4">
      <c r="A54" s="215"/>
      <c r="B54" s="670"/>
      <c r="C54" s="634"/>
      <c r="D54" s="292"/>
      <c r="E54" s="291"/>
      <c r="F54" s="144" t="s">
        <v>728</v>
      </c>
      <c r="G54" s="560"/>
      <c r="H54" s="144"/>
      <c r="I54" s="144"/>
      <c r="J54" s="144"/>
      <c r="K54" s="156"/>
      <c r="L54" s="144"/>
      <c r="M54" s="144"/>
      <c r="N54" s="156"/>
      <c r="O54" s="302"/>
      <c r="P54" s="303"/>
      <c r="Q54" s="304"/>
      <c r="R54" s="303"/>
      <c r="S54" s="303"/>
      <c r="T54" s="303"/>
      <c r="U54" s="423" t="s">
        <v>516</v>
      </c>
      <c r="V54" s="384" t="s">
        <v>511</v>
      </c>
      <c r="W54" s="384" t="s">
        <v>774</v>
      </c>
      <c r="X54" s="402">
        <v>43862</v>
      </c>
      <c r="Y54" s="399">
        <v>44180</v>
      </c>
      <c r="Z54" s="141" t="s">
        <v>449</v>
      </c>
      <c r="AA54" s="141" t="s">
        <v>449</v>
      </c>
      <c r="AB54" s="143">
        <v>0.5</v>
      </c>
      <c r="AC54" s="161">
        <v>0.2</v>
      </c>
      <c r="AD54" s="161">
        <v>0.2</v>
      </c>
      <c r="AE54" s="161">
        <v>0.1</v>
      </c>
      <c r="AF54" s="143">
        <v>0.3</v>
      </c>
      <c r="AG54" s="144" t="s">
        <v>755</v>
      </c>
      <c r="AH54" s="145"/>
      <c r="AI54" s="145"/>
      <c r="AJ54" s="345"/>
      <c r="AK54" s="331" t="str">
        <f t="shared" ref="AK54:AK82" si="3">+U54</f>
        <v>SG04</v>
      </c>
      <c r="AL54" s="414" t="str">
        <f t="shared" si="2"/>
        <v>N/A</v>
      </c>
      <c r="AM54" s="414" t="s">
        <v>449</v>
      </c>
      <c r="AN54" s="414" t="s">
        <v>449</v>
      </c>
      <c r="AO54" s="427" t="s">
        <v>449</v>
      </c>
      <c r="AP54" s="333" t="s">
        <v>449</v>
      </c>
      <c r="AQ54" s="414" t="str">
        <f t="shared" si="1"/>
        <v>Estrategia de servicio al ciudadano aprobada 
Entregables derivados de la ejecución de la estrategia de servicio al ciudadano con corte a 15 de diciembre 2020</v>
      </c>
      <c r="AR54" s="427">
        <v>0.5</v>
      </c>
      <c r="AS54" s="427">
        <v>0.187</v>
      </c>
      <c r="AT54" s="427">
        <v>0.2</v>
      </c>
      <c r="AU54" s="474">
        <v>0.11</v>
      </c>
      <c r="AV54" s="334" t="s">
        <v>899</v>
      </c>
      <c r="AW54" s="426"/>
    </row>
    <row r="55" spans="1:53" s="128" customFormat="1" ht="55.5" customHeight="1" thickBot="1" x14ac:dyDescent="0.4">
      <c r="A55" s="215"/>
      <c r="B55" s="670"/>
      <c r="C55" s="634"/>
      <c r="D55" s="292" t="s">
        <v>614</v>
      </c>
      <c r="E55" s="291"/>
      <c r="F55" s="144" t="s">
        <v>729</v>
      </c>
      <c r="G55" s="560"/>
      <c r="H55" s="144"/>
      <c r="I55" s="144"/>
      <c r="J55" s="144"/>
      <c r="K55" s="156"/>
      <c r="L55" s="144"/>
      <c r="M55" s="144"/>
      <c r="N55" s="156"/>
      <c r="O55" s="302"/>
      <c r="P55" s="303"/>
      <c r="Q55" s="304"/>
      <c r="R55" s="303"/>
      <c r="S55" s="303"/>
      <c r="T55" s="303"/>
      <c r="U55" s="423" t="s">
        <v>678</v>
      </c>
      <c r="V55" s="283" t="s">
        <v>679</v>
      </c>
      <c r="W55" s="252" t="s">
        <v>680</v>
      </c>
      <c r="X55" s="402">
        <v>43863</v>
      </c>
      <c r="Y55" s="398">
        <v>43951</v>
      </c>
      <c r="Z55" s="252" t="s">
        <v>449</v>
      </c>
      <c r="AA55" s="252" t="s">
        <v>449</v>
      </c>
      <c r="AB55" s="143" t="s">
        <v>449</v>
      </c>
      <c r="AC55" s="161">
        <v>1</v>
      </c>
      <c r="AD55" s="442" t="s">
        <v>449</v>
      </c>
      <c r="AE55" s="156" t="s">
        <v>449</v>
      </c>
      <c r="AF55" s="143">
        <v>0.25</v>
      </c>
      <c r="AG55" s="144" t="s">
        <v>490</v>
      </c>
      <c r="AH55" s="145"/>
      <c r="AI55" s="145"/>
      <c r="AJ55" s="345"/>
      <c r="AK55" s="331" t="str">
        <f t="shared" si="3"/>
        <v>DG01</v>
      </c>
      <c r="AL55" s="414" t="str">
        <f t="shared" si="2"/>
        <v>N/A</v>
      </c>
      <c r="AM55" s="332" t="s">
        <v>449</v>
      </c>
      <c r="AN55" s="425">
        <v>1</v>
      </c>
      <c r="AO55" s="420" t="s">
        <v>449</v>
      </c>
      <c r="AP55" s="333" t="s">
        <v>449</v>
      </c>
      <c r="AQ55" s="414" t="str">
        <f t="shared" si="1"/>
        <v>Política de Riesgos actualizada</v>
      </c>
      <c r="AR55" s="332" t="s">
        <v>449</v>
      </c>
      <c r="AS55" s="414">
        <v>1</v>
      </c>
      <c r="AT55" s="332" t="s">
        <v>449</v>
      </c>
      <c r="AU55" s="333" t="s">
        <v>449</v>
      </c>
      <c r="AV55" s="334" t="s">
        <v>806</v>
      </c>
      <c r="AW55" s="428"/>
    </row>
    <row r="56" spans="1:53" s="128" customFormat="1" ht="96" customHeight="1" thickBot="1" x14ac:dyDescent="0.4">
      <c r="A56" s="215"/>
      <c r="B56" s="670"/>
      <c r="C56" s="634"/>
      <c r="D56" s="291"/>
      <c r="E56" s="291"/>
      <c r="F56" s="144" t="s">
        <v>721</v>
      </c>
      <c r="G56" s="560"/>
      <c r="H56" s="144"/>
      <c r="I56" s="144"/>
      <c r="J56" s="144"/>
      <c r="K56" s="156"/>
      <c r="L56" s="144"/>
      <c r="M56" s="144"/>
      <c r="N56" s="156"/>
      <c r="O56" s="302"/>
      <c r="P56" s="303"/>
      <c r="Q56" s="304"/>
      <c r="R56" s="303"/>
      <c r="S56" s="303"/>
      <c r="T56" s="303"/>
      <c r="U56" s="423" t="s">
        <v>681</v>
      </c>
      <c r="V56" s="384" t="s">
        <v>682</v>
      </c>
      <c r="W56" s="140" t="s">
        <v>683</v>
      </c>
      <c r="X56" s="402">
        <v>43862</v>
      </c>
      <c r="Y56" s="398">
        <v>44196</v>
      </c>
      <c r="Z56" s="384" t="s">
        <v>684</v>
      </c>
      <c r="AA56" s="283" t="s">
        <v>488</v>
      </c>
      <c r="AB56" s="143">
        <v>0.25</v>
      </c>
      <c r="AC56" s="161" t="s">
        <v>449</v>
      </c>
      <c r="AD56" s="161">
        <v>0.3</v>
      </c>
      <c r="AE56" s="161">
        <v>0.45</v>
      </c>
      <c r="AF56" s="143">
        <v>0.2</v>
      </c>
      <c r="AG56" s="148" t="s">
        <v>490</v>
      </c>
      <c r="AH56" s="145"/>
      <c r="AI56" s="145"/>
      <c r="AJ56" s="418"/>
      <c r="AK56" s="331" t="str">
        <f t="shared" si="3"/>
        <v>DG02</v>
      </c>
      <c r="AL56" s="414" t="str">
        <f t="shared" si="2"/>
        <v>Seguimiento a la estrategia de participación ciudadana</v>
      </c>
      <c r="AM56" s="425">
        <v>0.25</v>
      </c>
      <c r="AN56" s="414" t="s">
        <v>449</v>
      </c>
      <c r="AO56" s="420">
        <v>0.70833333333333304</v>
      </c>
      <c r="AP56" s="478">
        <v>0.04</v>
      </c>
      <c r="AQ56" s="414" t="str">
        <f t="shared" si="1"/>
        <v>Estrategia de Participación Ciudadana aprobada
Seguimiento y medición a la estrategia de Participación Ciudadana</v>
      </c>
      <c r="AR56" s="414">
        <v>1</v>
      </c>
      <c r="AS56" s="332" t="s">
        <v>449</v>
      </c>
      <c r="AT56" s="332">
        <v>1</v>
      </c>
      <c r="AU56" s="333">
        <v>1</v>
      </c>
      <c r="AV56" s="334" t="s">
        <v>871</v>
      </c>
      <c r="BA56" s="419"/>
    </row>
    <row r="57" spans="1:53" s="128" customFormat="1" ht="82.5" customHeight="1" thickBot="1" x14ac:dyDescent="0.4">
      <c r="A57" s="215"/>
      <c r="B57" s="670"/>
      <c r="C57" s="634"/>
      <c r="D57" s="291"/>
      <c r="E57" s="291"/>
      <c r="F57" s="144" t="s">
        <v>721</v>
      </c>
      <c r="G57" s="560"/>
      <c r="H57" s="144"/>
      <c r="I57" s="144"/>
      <c r="J57" s="144"/>
      <c r="K57" s="156"/>
      <c r="L57" s="144"/>
      <c r="M57" s="144"/>
      <c r="N57" s="156"/>
      <c r="O57" s="302"/>
      <c r="P57" s="303"/>
      <c r="Q57" s="304"/>
      <c r="R57" s="303"/>
      <c r="S57" s="303"/>
      <c r="T57" s="303"/>
      <c r="U57" s="423" t="s">
        <v>685</v>
      </c>
      <c r="V57" s="384" t="s">
        <v>686</v>
      </c>
      <c r="W57" s="140" t="s">
        <v>820</v>
      </c>
      <c r="X57" s="402">
        <v>43862</v>
      </c>
      <c r="Y57" s="398">
        <v>44196</v>
      </c>
      <c r="Z57" s="283" t="s">
        <v>449</v>
      </c>
      <c r="AA57" s="283" t="s">
        <v>449</v>
      </c>
      <c r="AB57" s="161" t="s">
        <v>449</v>
      </c>
      <c r="AC57" s="284">
        <v>1</v>
      </c>
      <c r="AD57" s="284" t="s">
        <v>449</v>
      </c>
      <c r="AE57" s="284">
        <v>1</v>
      </c>
      <c r="AF57" s="143">
        <v>0.2</v>
      </c>
      <c r="AG57" s="148" t="s">
        <v>490</v>
      </c>
      <c r="AH57" s="145"/>
      <c r="AI57" s="145"/>
      <c r="AJ57" s="345"/>
      <c r="AK57" s="331" t="str">
        <f t="shared" si="3"/>
        <v>DG03</v>
      </c>
      <c r="AL57" s="414" t="str">
        <f t="shared" si="2"/>
        <v>N/A</v>
      </c>
      <c r="AM57" s="420" t="s">
        <v>449</v>
      </c>
      <c r="AN57" s="420" t="s">
        <v>449</v>
      </c>
      <c r="AO57" s="420" t="s">
        <v>449</v>
      </c>
      <c r="AP57" s="333" t="s">
        <v>449</v>
      </c>
      <c r="AQ57" s="414" t="str">
        <f t="shared" si="1"/>
        <v>2Q Estrategia de Rendición de Cuentas aprobada mes de mayo
3Q N/A
4Q- 1 Matriz de seguimiento y medición a la estrategia de Rendición de Cuentas vigencia 2020 con los resultados de la vigencia 2020</v>
      </c>
      <c r="AR57" s="420" t="s">
        <v>449</v>
      </c>
      <c r="AS57" s="414">
        <v>1</v>
      </c>
      <c r="AT57" s="332" t="s">
        <v>449</v>
      </c>
      <c r="AU57" s="333">
        <v>1</v>
      </c>
      <c r="AV57" s="334" t="s">
        <v>900</v>
      </c>
      <c r="AW57" s="428"/>
    </row>
    <row r="58" spans="1:53" s="128" customFormat="1" ht="71.25" customHeight="1" thickBot="1" x14ac:dyDescent="0.4">
      <c r="A58" s="250"/>
      <c r="B58" s="670"/>
      <c r="C58" s="635"/>
      <c r="D58" s="308"/>
      <c r="E58" s="308"/>
      <c r="F58" s="380" t="s">
        <v>724</v>
      </c>
      <c r="G58" s="568"/>
      <c r="H58" s="298"/>
      <c r="I58" s="298"/>
      <c r="J58" s="298"/>
      <c r="K58" s="299"/>
      <c r="L58" s="298"/>
      <c r="M58" s="298"/>
      <c r="N58" s="299"/>
      <c r="O58" s="309"/>
      <c r="P58" s="300"/>
      <c r="Q58" s="301"/>
      <c r="R58" s="300"/>
      <c r="S58" s="300"/>
      <c r="T58" s="300"/>
      <c r="U58" s="459" t="s">
        <v>782</v>
      </c>
      <c r="V58" s="237" t="s">
        <v>783</v>
      </c>
      <c r="W58" s="236" t="s">
        <v>784</v>
      </c>
      <c r="X58" s="407">
        <v>44018</v>
      </c>
      <c r="Y58" s="408">
        <v>44134</v>
      </c>
      <c r="Z58" s="237" t="s">
        <v>449</v>
      </c>
      <c r="AA58" s="237" t="s">
        <v>449</v>
      </c>
      <c r="AB58" s="322" t="s">
        <v>449</v>
      </c>
      <c r="AC58" s="323" t="s">
        <v>449</v>
      </c>
      <c r="AD58" s="323">
        <v>1</v>
      </c>
      <c r="AE58" s="323">
        <v>0</v>
      </c>
      <c r="AF58" s="316">
        <v>0.2</v>
      </c>
      <c r="AG58" s="239" t="s">
        <v>785</v>
      </c>
      <c r="AH58" s="352"/>
      <c r="AI58" s="240"/>
      <c r="AJ58" s="346"/>
      <c r="AK58" s="331" t="str">
        <f t="shared" si="3"/>
        <v>DG04</v>
      </c>
      <c r="AL58" s="414" t="str">
        <f t="shared" si="2"/>
        <v>N/A</v>
      </c>
      <c r="AM58" s="332" t="s">
        <v>449</v>
      </c>
      <c r="AN58" s="332" t="s">
        <v>449</v>
      </c>
      <c r="AO58" s="332" t="s">
        <v>449</v>
      </c>
      <c r="AP58" s="333" t="s">
        <v>449</v>
      </c>
      <c r="AQ58" s="414" t="str">
        <f t="shared" si="1"/>
        <v>Metodología / Procedimiento de la administración del normograma de la entidad</v>
      </c>
      <c r="AR58" s="420" t="s">
        <v>449</v>
      </c>
      <c r="AS58" s="420" t="s">
        <v>449</v>
      </c>
      <c r="AT58" s="332">
        <v>1</v>
      </c>
      <c r="AU58" s="333" t="s">
        <v>449</v>
      </c>
      <c r="AV58" s="334" t="s">
        <v>872</v>
      </c>
      <c r="AW58" s="479"/>
    </row>
    <row r="59" spans="1:53" s="128" customFormat="1" ht="71.25" customHeight="1" thickBot="1" x14ac:dyDescent="0.4">
      <c r="A59" s="250"/>
      <c r="B59" s="670"/>
      <c r="C59" s="635"/>
      <c r="D59" s="374"/>
      <c r="E59" s="392"/>
      <c r="F59" s="375" t="s">
        <v>730</v>
      </c>
      <c r="G59" s="653"/>
      <c r="H59" s="370"/>
      <c r="I59" s="370"/>
      <c r="J59" s="370"/>
      <c r="K59" s="371"/>
      <c r="L59" s="370"/>
      <c r="M59" s="370"/>
      <c r="N59" s="371"/>
      <c r="O59" s="369"/>
      <c r="P59" s="368"/>
      <c r="Q59" s="367"/>
      <c r="R59" s="368"/>
      <c r="S59" s="368"/>
      <c r="T59" s="368"/>
      <c r="U59" s="459" t="s">
        <v>677</v>
      </c>
      <c r="V59" s="237" t="s">
        <v>674</v>
      </c>
      <c r="W59" s="236" t="s">
        <v>695</v>
      </c>
      <c r="X59" s="407">
        <v>43832</v>
      </c>
      <c r="Y59" s="408">
        <v>44196</v>
      </c>
      <c r="Z59" s="237" t="s">
        <v>675</v>
      </c>
      <c r="AA59" s="237" t="s">
        <v>676</v>
      </c>
      <c r="AB59" s="284">
        <v>2</v>
      </c>
      <c r="AC59" s="284">
        <v>3</v>
      </c>
      <c r="AD59" s="284">
        <v>3</v>
      </c>
      <c r="AE59" s="284">
        <v>4</v>
      </c>
      <c r="AF59" s="372">
        <v>1</v>
      </c>
      <c r="AG59" s="239" t="s">
        <v>697</v>
      </c>
      <c r="AH59" s="389">
        <v>114032258</v>
      </c>
      <c r="AI59" s="390">
        <v>0</v>
      </c>
      <c r="AJ59" s="390">
        <v>0</v>
      </c>
      <c r="AK59" s="331" t="str">
        <f t="shared" si="3"/>
        <v>CI01</v>
      </c>
      <c r="AL59" s="414" t="str">
        <f t="shared" si="2"/>
        <v>Seguimiento a la ejecución del Plan Anual de Auditoría 2020</v>
      </c>
      <c r="AM59" s="427" t="s">
        <v>449</v>
      </c>
      <c r="AN59" s="427" t="s">
        <v>449</v>
      </c>
      <c r="AO59" s="332" t="s">
        <v>449</v>
      </c>
      <c r="AP59" s="333" t="s">
        <v>449</v>
      </c>
      <c r="AQ59" s="414" t="str">
        <f t="shared" si="1"/>
        <v>1. Once (11)  monitoreos mensuales al avance de ejecución del Plan Anual de Auditoría 2020 
2. Un (1)  informe final de ejecución del Plan Anual de Auditoría</v>
      </c>
      <c r="AR59" s="414">
        <v>2</v>
      </c>
      <c r="AS59" s="414">
        <v>3</v>
      </c>
      <c r="AT59" s="332">
        <v>3</v>
      </c>
      <c r="AU59" s="333">
        <v>4</v>
      </c>
      <c r="AV59" s="334" t="s">
        <v>874</v>
      </c>
      <c r="AW59" s="428"/>
    </row>
    <row r="60" spans="1:53" s="128" customFormat="1" ht="128.25" customHeight="1" thickBot="1" x14ac:dyDescent="0.4">
      <c r="A60" s="216"/>
      <c r="B60" s="671"/>
      <c r="C60" s="589"/>
      <c r="D60" s="294"/>
      <c r="E60" s="293"/>
      <c r="F60" s="376"/>
      <c r="G60" s="561"/>
      <c r="H60" s="212"/>
      <c r="I60" s="212"/>
      <c r="J60" s="212"/>
      <c r="K60" s="213"/>
      <c r="L60" s="212"/>
      <c r="M60" s="212"/>
      <c r="N60" s="213"/>
      <c r="O60" s="305"/>
      <c r="P60" s="306"/>
      <c r="Q60" s="307"/>
      <c r="R60" s="306"/>
      <c r="S60" s="306"/>
      <c r="T60" s="306"/>
      <c r="U60" s="461" t="s">
        <v>795</v>
      </c>
      <c r="V60" s="199" t="s">
        <v>797</v>
      </c>
      <c r="W60" s="199" t="s">
        <v>796</v>
      </c>
      <c r="X60" s="400">
        <v>44084</v>
      </c>
      <c r="Y60" s="400">
        <v>44135</v>
      </c>
      <c r="Z60" s="199" t="s">
        <v>449</v>
      </c>
      <c r="AA60" s="199" t="s">
        <v>449</v>
      </c>
      <c r="AB60" s="366">
        <v>0</v>
      </c>
      <c r="AC60" s="366">
        <v>0</v>
      </c>
      <c r="AD60" s="439">
        <v>0</v>
      </c>
      <c r="AE60" s="366">
        <v>1</v>
      </c>
      <c r="AF60" s="147">
        <v>0.02</v>
      </c>
      <c r="AG60" s="373" t="s">
        <v>446</v>
      </c>
      <c r="AH60" s="232"/>
      <c r="AI60" s="233"/>
      <c r="AJ60" s="347"/>
      <c r="AK60" s="331" t="str">
        <f t="shared" si="3"/>
        <v>EMAE12</v>
      </c>
      <c r="AL60" s="414" t="str">
        <f t="shared" si="2"/>
        <v>N/A</v>
      </c>
      <c r="AM60" s="414" t="s">
        <v>449</v>
      </c>
      <c r="AN60" s="414" t="s">
        <v>449</v>
      </c>
      <c r="AO60" s="332" t="s">
        <v>449</v>
      </c>
      <c r="AP60" s="333" t="s">
        <v>449</v>
      </c>
      <c r="AQ60" s="414" t="str">
        <f t="shared" si="1"/>
        <v>Documento de normalización estadistica para la generación de insumos desde EMAE aprobado por el Subdirector de EMAE</v>
      </c>
      <c r="AR60" s="414">
        <v>0</v>
      </c>
      <c r="AS60" s="414">
        <v>0</v>
      </c>
      <c r="AT60" s="332">
        <v>0</v>
      </c>
      <c r="AU60" s="333">
        <v>1</v>
      </c>
      <c r="AV60" s="334" t="s">
        <v>897</v>
      </c>
      <c r="AW60" s="428"/>
    </row>
    <row r="61" spans="1:53" s="128" customFormat="1" ht="144" customHeight="1" thickBot="1" x14ac:dyDescent="0.4">
      <c r="A61" s="181"/>
      <c r="B61" s="602" t="s">
        <v>296</v>
      </c>
      <c r="C61" s="605" t="s">
        <v>226</v>
      </c>
      <c r="D61" s="545" t="s">
        <v>476</v>
      </c>
      <c r="E61" s="289"/>
      <c r="F61" s="210" t="s">
        <v>731</v>
      </c>
      <c r="G61" s="559" t="s">
        <v>199</v>
      </c>
      <c r="H61" s="545" t="str">
        <f>+VLOOKUP(G61,Listas!$B$3:$D$17,3,0)</f>
        <v>Financiera / Sostenibilidad</v>
      </c>
      <c r="I61" s="545"/>
      <c r="J61" s="572" t="s">
        <v>343</v>
      </c>
      <c r="K61" s="547"/>
      <c r="L61" s="545"/>
      <c r="M61" s="547"/>
      <c r="N61" s="547"/>
      <c r="O61" s="543">
        <v>0.95</v>
      </c>
      <c r="P61" s="550">
        <v>0.75</v>
      </c>
      <c r="Q61" s="543">
        <v>0.6</v>
      </c>
      <c r="R61" s="553">
        <v>0.5</v>
      </c>
      <c r="S61" s="553">
        <v>0.5</v>
      </c>
      <c r="T61" s="553">
        <v>0.5</v>
      </c>
      <c r="U61" s="469" t="s">
        <v>517</v>
      </c>
      <c r="V61" s="280" t="s">
        <v>470</v>
      </c>
      <c r="W61" s="280" t="s">
        <v>464</v>
      </c>
      <c r="X61" s="397">
        <v>43952</v>
      </c>
      <c r="Y61" s="409">
        <v>44165</v>
      </c>
      <c r="Z61" s="183" t="s">
        <v>449</v>
      </c>
      <c r="AA61" s="183" t="s">
        <v>449</v>
      </c>
      <c r="AB61" s="184" t="s">
        <v>449</v>
      </c>
      <c r="AC61" s="228" t="s">
        <v>449</v>
      </c>
      <c r="AD61" s="318">
        <v>0.5</v>
      </c>
      <c r="AE61" s="318">
        <v>0.5</v>
      </c>
      <c r="AF61" s="378">
        <v>0.04</v>
      </c>
      <c r="AG61" s="186" t="s">
        <v>457</v>
      </c>
      <c r="AH61" s="187"/>
      <c r="AI61" s="187"/>
      <c r="AJ61" s="344"/>
      <c r="AK61" s="331" t="str">
        <f t="shared" si="3"/>
        <v>SG05</v>
      </c>
      <c r="AL61" s="414" t="str">
        <f t="shared" si="2"/>
        <v>N/A</v>
      </c>
      <c r="AM61" s="414" t="s">
        <v>449</v>
      </c>
      <c r="AN61" s="414" t="s">
        <v>449</v>
      </c>
      <c r="AO61" s="427">
        <v>0.5</v>
      </c>
      <c r="AP61" s="474">
        <v>0.5</v>
      </c>
      <c r="AQ61" s="414" t="str">
        <f t="shared" si="1"/>
        <v>Plan de Prevención, Preparación y Respuesta Ante Emergencias actualizado, socializado e implementado</v>
      </c>
      <c r="AR61" s="414" t="s">
        <v>449</v>
      </c>
      <c r="AS61" s="414" t="s">
        <v>449</v>
      </c>
      <c r="AT61" s="429">
        <v>1</v>
      </c>
      <c r="AU61" s="333">
        <v>1</v>
      </c>
      <c r="AV61" s="334" t="s">
        <v>851</v>
      </c>
      <c r="AW61" s="426"/>
    </row>
    <row r="62" spans="1:53" s="128" customFormat="1" ht="67.5" customHeight="1" thickBot="1" x14ac:dyDescent="0.4">
      <c r="A62" s="182"/>
      <c r="B62" s="603"/>
      <c r="C62" s="606"/>
      <c r="D62" s="558"/>
      <c r="E62" s="291"/>
      <c r="F62" s="144" t="s">
        <v>731</v>
      </c>
      <c r="G62" s="560"/>
      <c r="H62" s="558"/>
      <c r="I62" s="558"/>
      <c r="J62" s="573"/>
      <c r="K62" s="552"/>
      <c r="L62" s="558"/>
      <c r="M62" s="552"/>
      <c r="N62" s="552"/>
      <c r="O62" s="544"/>
      <c r="P62" s="555"/>
      <c r="Q62" s="544"/>
      <c r="R62" s="554"/>
      <c r="S62" s="554"/>
      <c r="T62" s="554"/>
      <c r="U62" s="423" t="s">
        <v>518</v>
      </c>
      <c r="V62" s="384" t="s">
        <v>463</v>
      </c>
      <c r="W62" s="384" t="s">
        <v>458</v>
      </c>
      <c r="X62" s="398">
        <v>43862</v>
      </c>
      <c r="Y62" s="399">
        <v>44104</v>
      </c>
      <c r="Z62" s="252" t="s">
        <v>449</v>
      </c>
      <c r="AA62" s="252" t="s">
        <v>449</v>
      </c>
      <c r="AB62" s="164" t="s">
        <v>449</v>
      </c>
      <c r="AC62" s="164" t="s">
        <v>449</v>
      </c>
      <c r="AD62" s="164">
        <v>1</v>
      </c>
      <c r="AE62" s="253" t="s">
        <v>449</v>
      </c>
      <c r="AF62" s="143">
        <v>0.04</v>
      </c>
      <c r="AG62" s="148" t="s">
        <v>457</v>
      </c>
      <c r="AH62" s="145"/>
      <c r="AI62" s="145"/>
      <c r="AJ62" s="345"/>
      <c r="AK62" s="331" t="str">
        <f t="shared" si="3"/>
        <v>SG06</v>
      </c>
      <c r="AL62" s="414" t="str">
        <f t="shared" si="2"/>
        <v>N/A</v>
      </c>
      <c r="AM62" s="414" t="s">
        <v>449</v>
      </c>
      <c r="AN62" s="414" t="s">
        <v>449</v>
      </c>
      <c r="AO62" s="427">
        <v>1</v>
      </c>
      <c r="AP62" s="333" t="s">
        <v>449</v>
      </c>
      <c r="AQ62" s="414" t="str">
        <f t="shared" si="1"/>
        <v xml:space="preserve">Informes de las mediciones higiénicas ambientales </v>
      </c>
      <c r="AR62" s="414" t="s">
        <v>449</v>
      </c>
      <c r="AS62" s="414" t="s">
        <v>449</v>
      </c>
      <c r="AT62" s="332">
        <v>3</v>
      </c>
      <c r="AU62" s="333" t="s">
        <v>449</v>
      </c>
      <c r="AV62" s="334" t="s">
        <v>860</v>
      </c>
      <c r="AW62" s="428"/>
    </row>
    <row r="63" spans="1:53" s="128" customFormat="1" ht="218.25" customHeight="1" thickBot="1" x14ac:dyDescent="0.4">
      <c r="A63" s="182"/>
      <c r="B63" s="603"/>
      <c r="C63" s="606"/>
      <c r="D63" s="292" t="s">
        <v>477</v>
      </c>
      <c r="E63" s="291"/>
      <c r="F63" s="144" t="s">
        <v>731</v>
      </c>
      <c r="G63" s="560"/>
      <c r="H63" s="558"/>
      <c r="I63" s="558"/>
      <c r="J63" s="573"/>
      <c r="K63" s="552"/>
      <c r="L63" s="558"/>
      <c r="M63" s="552"/>
      <c r="N63" s="552"/>
      <c r="O63" s="544"/>
      <c r="P63" s="555"/>
      <c r="Q63" s="544"/>
      <c r="R63" s="554"/>
      <c r="S63" s="554"/>
      <c r="T63" s="554"/>
      <c r="U63" s="423" t="s">
        <v>519</v>
      </c>
      <c r="V63" s="140" t="s">
        <v>465</v>
      </c>
      <c r="W63" s="384" t="s">
        <v>696</v>
      </c>
      <c r="X63" s="398">
        <v>43891</v>
      </c>
      <c r="Y63" s="399">
        <v>44195</v>
      </c>
      <c r="Z63" s="141" t="s">
        <v>459</v>
      </c>
      <c r="AA63" s="141" t="s">
        <v>460</v>
      </c>
      <c r="AB63" s="164">
        <v>0.25</v>
      </c>
      <c r="AC63" s="164" t="s">
        <v>449</v>
      </c>
      <c r="AD63" s="164" t="s">
        <v>449</v>
      </c>
      <c r="AE63" s="164">
        <v>0.75</v>
      </c>
      <c r="AF63" s="143">
        <v>0.04</v>
      </c>
      <c r="AG63" s="148" t="s">
        <v>461</v>
      </c>
      <c r="AH63" s="145"/>
      <c r="AI63" s="145"/>
      <c r="AJ63" s="345"/>
      <c r="AK63" s="331" t="str">
        <f t="shared" si="3"/>
        <v>SG07</v>
      </c>
      <c r="AL63" s="414" t="str">
        <f t="shared" si="2"/>
        <v>Intervención del riesgo psicosocial</v>
      </c>
      <c r="AM63" s="425">
        <v>0.25</v>
      </c>
      <c r="AN63" s="414" t="s">
        <v>449</v>
      </c>
      <c r="AO63" s="332" t="s">
        <v>449</v>
      </c>
      <c r="AP63" s="474">
        <v>0.75</v>
      </c>
      <c r="AQ63" s="414" t="str">
        <f t="shared" si="1"/>
        <v xml:space="preserve">Lista de asistencia a Talleres de intervención a las dos (2) poblaciones priorizadas y material socializado.
Informe de resultados de aplicación de la batería de riesgo Psicosocial </v>
      </c>
      <c r="AR63" s="425">
        <v>0.25</v>
      </c>
      <c r="AS63" s="414" t="s">
        <v>449</v>
      </c>
      <c r="AT63" s="332" t="s">
        <v>449</v>
      </c>
      <c r="AU63" s="474">
        <v>0.75</v>
      </c>
      <c r="AV63" s="334" t="s">
        <v>852</v>
      </c>
    </row>
    <row r="64" spans="1:53" s="128" customFormat="1" ht="63.75" customHeight="1" thickBot="1" x14ac:dyDescent="0.4">
      <c r="A64" s="203"/>
      <c r="B64" s="640"/>
      <c r="C64" s="641"/>
      <c r="D64" s="298"/>
      <c r="E64" s="296"/>
      <c r="F64" s="297" t="s">
        <v>745</v>
      </c>
      <c r="G64" s="568"/>
      <c r="H64" s="571"/>
      <c r="I64" s="571"/>
      <c r="J64" s="574"/>
      <c r="K64" s="576"/>
      <c r="L64" s="571"/>
      <c r="M64" s="576"/>
      <c r="N64" s="576"/>
      <c r="O64" s="617"/>
      <c r="P64" s="621"/>
      <c r="Q64" s="617"/>
      <c r="R64" s="622"/>
      <c r="S64" s="622"/>
      <c r="T64" s="622"/>
      <c r="U64" s="470" t="s">
        <v>520</v>
      </c>
      <c r="V64" s="236" t="s">
        <v>741</v>
      </c>
      <c r="W64" s="237" t="s">
        <v>742</v>
      </c>
      <c r="X64" s="408">
        <v>43862</v>
      </c>
      <c r="Y64" s="408">
        <v>44180</v>
      </c>
      <c r="Z64" s="237" t="s">
        <v>739</v>
      </c>
      <c r="AA64" s="237" t="s">
        <v>740</v>
      </c>
      <c r="AB64" s="238" t="s">
        <v>449</v>
      </c>
      <c r="AC64" s="241">
        <v>1</v>
      </c>
      <c r="AD64" s="238" t="s">
        <v>449</v>
      </c>
      <c r="AE64" s="241">
        <v>1</v>
      </c>
      <c r="AF64" s="377">
        <v>0.03</v>
      </c>
      <c r="AG64" s="239" t="s">
        <v>746</v>
      </c>
      <c r="AH64" s="240"/>
      <c r="AI64" s="240"/>
      <c r="AJ64" s="346"/>
      <c r="AK64" s="331" t="str">
        <f t="shared" si="3"/>
        <v>SG08</v>
      </c>
      <c r="AL64" s="414" t="str">
        <f t="shared" si="2"/>
        <v>Cumplimiento de la gestión de Defensa Jurídica en ANCP-CCE</v>
      </c>
      <c r="AM64" s="414" t="s">
        <v>449</v>
      </c>
      <c r="AN64" s="425">
        <v>1</v>
      </c>
      <c r="AO64" s="332" t="s">
        <v>449</v>
      </c>
      <c r="AP64" s="474">
        <v>1</v>
      </c>
      <c r="AQ64" s="414" t="str">
        <f t="shared" si="1"/>
        <v>2 Informes de seguimiento semestral a los procesos judiciales vigentes a nombre de ANCP-CCE</v>
      </c>
      <c r="AR64" s="414" t="s">
        <v>449</v>
      </c>
      <c r="AS64" s="414">
        <v>1</v>
      </c>
      <c r="AT64" s="332" t="s">
        <v>449</v>
      </c>
      <c r="AU64" s="333">
        <v>1</v>
      </c>
      <c r="AV64" s="334" t="s">
        <v>853</v>
      </c>
    </row>
    <row r="65" spans="1:49" s="128" customFormat="1" ht="73.5" customHeight="1" thickBot="1" x14ac:dyDescent="0.4">
      <c r="A65" s="203"/>
      <c r="B65" s="640"/>
      <c r="C65" s="607"/>
      <c r="D65" s="294"/>
      <c r="E65" s="293"/>
      <c r="F65" s="212" t="s">
        <v>723</v>
      </c>
      <c r="G65" s="561"/>
      <c r="H65" s="546"/>
      <c r="I65" s="546"/>
      <c r="J65" s="575"/>
      <c r="K65" s="548"/>
      <c r="L65" s="546"/>
      <c r="M65" s="548"/>
      <c r="N65" s="548"/>
      <c r="O65" s="549"/>
      <c r="P65" s="551"/>
      <c r="Q65" s="549"/>
      <c r="R65" s="608"/>
      <c r="S65" s="608"/>
      <c r="T65" s="608"/>
      <c r="U65" s="470" t="s">
        <v>743</v>
      </c>
      <c r="V65" s="188" t="s">
        <v>466</v>
      </c>
      <c r="W65" s="188" t="s">
        <v>462</v>
      </c>
      <c r="X65" s="400">
        <v>43983</v>
      </c>
      <c r="Y65" s="410">
        <v>44104</v>
      </c>
      <c r="Z65" s="188" t="s">
        <v>469</v>
      </c>
      <c r="AA65" s="188" t="s">
        <v>467</v>
      </c>
      <c r="AB65" s="231" t="s">
        <v>449</v>
      </c>
      <c r="AC65" s="231">
        <v>0.25</v>
      </c>
      <c r="AD65" s="231">
        <v>0.75</v>
      </c>
      <c r="AE65" s="234" t="s">
        <v>449</v>
      </c>
      <c r="AF65" s="211">
        <v>0.04</v>
      </c>
      <c r="AG65" s="194" t="s">
        <v>468</v>
      </c>
      <c r="AH65" s="195"/>
      <c r="AI65" s="195"/>
      <c r="AJ65" s="340"/>
      <c r="AK65" s="331" t="str">
        <f t="shared" si="3"/>
        <v>SG9</v>
      </c>
      <c r="AL65" s="414" t="str">
        <f t="shared" si="2"/>
        <v>Cumplimiento Programa de inventarios de bienes de control administrativo y consumo controlado</v>
      </c>
      <c r="AM65" s="427" t="s">
        <v>449</v>
      </c>
      <c r="AN65" s="427">
        <v>0.25</v>
      </c>
      <c r="AO65" s="427">
        <v>0.75</v>
      </c>
      <c r="AP65" s="333" t="s">
        <v>449</v>
      </c>
      <c r="AQ65" s="414" t="str">
        <f t="shared" si="1"/>
        <v>Matriz de control administrativo de acuerdo a los parámetros establecidos en el Manual Operativo para la Administración y Control de Bienes de la ANCP</v>
      </c>
      <c r="AR65" s="430" t="s">
        <v>449</v>
      </c>
      <c r="AS65" s="427">
        <v>0.25</v>
      </c>
      <c r="AT65" s="427">
        <v>0.75</v>
      </c>
      <c r="AU65" s="333" t="s">
        <v>449</v>
      </c>
      <c r="AV65" s="334" t="s">
        <v>861</v>
      </c>
      <c r="AW65" s="428"/>
    </row>
    <row r="66" spans="1:49" s="128" customFormat="1" ht="282" customHeight="1" thickBot="1" x14ac:dyDescent="0.4">
      <c r="A66" s="214"/>
      <c r="B66" s="586" t="s">
        <v>297</v>
      </c>
      <c r="C66" s="588" t="s">
        <v>224</v>
      </c>
      <c r="D66" s="290"/>
      <c r="E66" s="289"/>
      <c r="F66" s="210" t="s">
        <v>713</v>
      </c>
      <c r="G66" s="559" t="s">
        <v>201</v>
      </c>
      <c r="H66" s="545" t="str">
        <f>+VLOOKUP(G66,Listas!$B$3:$D$17,3,0)</f>
        <v>Innovación y aprendizaje</v>
      </c>
      <c r="I66" s="559" t="s">
        <v>341</v>
      </c>
      <c r="J66" s="545" t="s">
        <v>342</v>
      </c>
      <c r="K66" s="547"/>
      <c r="L66" s="545" t="s">
        <v>756</v>
      </c>
      <c r="M66" s="545" t="s">
        <v>307</v>
      </c>
      <c r="N66" s="547" t="s">
        <v>305</v>
      </c>
      <c r="O66" s="543">
        <v>0.6</v>
      </c>
      <c r="P66" s="550">
        <v>0.7</v>
      </c>
      <c r="Q66" s="550">
        <v>0.8</v>
      </c>
      <c r="R66" s="543">
        <v>1</v>
      </c>
      <c r="S66" s="543">
        <v>1</v>
      </c>
      <c r="T66" s="543">
        <v>1</v>
      </c>
      <c r="U66" s="462" t="s">
        <v>703</v>
      </c>
      <c r="V66" s="220" t="s">
        <v>837</v>
      </c>
      <c r="W66" s="220" t="s">
        <v>838</v>
      </c>
      <c r="X66" s="401">
        <v>43845</v>
      </c>
      <c r="Y66" s="401">
        <v>44196</v>
      </c>
      <c r="Z66" s="183" t="s">
        <v>449</v>
      </c>
      <c r="AA66" s="183" t="s">
        <v>449</v>
      </c>
      <c r="AB66" s="210">
        <v>0</v>
      </c>
      <c r="AC66" s="210">
        <v>0</v>
      </c>
      <c r="AD66" s="438">
        <v>1</v>
      </c>
      <c r="AE66" s="208">
        <v>1</v>
      </c>
      <c r="AF66" s="381">
        <v>0.06</v>
      </c>
      <c r="AG66" s="210" t="s">
        <v>446</v>
      </c>
      <c r="AH66" s="187"/>
      <c r="AI66" s="187"/>
      <c r="AJ66" s="344"/>
      <c r="AK66" s="331" t="str">
        <f t="shared" si="3"/>
        <v>EMAE05</v>
      </c>
      <c r="AL66" s="414" t="str">
        <f t="shared" si="2"/>
        <v>N/A</v>
      </c>
      <c r="AM66" s="414" t="s">
        <v>449</v>
      </c>
      <c r="AN66" s="414" t="s">
        <v>449</v>
      </c>
      <c r="AO66" s="332" t="s">
        <v>449</v>
      </c>
      <c r="AP66" s="333" t="s">
        <v>449</v>
      </c>
      <c r="AQ66" s="414" t="str">
        <f t="shared" si="1"/>
        <v>Dos (2) iniciativas de innovación con al menos uno de los siguientes soportes: (i) identificación de necesidades insatisfechas; (ii) factibilidad de inicio de un proceso de Compra Pública para la Innovación; (iii) Estudio de Mercado; (iv) Convocatoria de Ideas; o (v) Reporte de proveedores Seleccionados.</v>
      </c>
      <c r="AR66" s="414">
        <v>0</v>
      </c>
      <c r="AS66" s="414">
        <v>0</v>
      </c>
      <c r="AT66" s="332">
        <v>1</v>
      </c>
      <c r="AU66" s="333">
        <v>1</v>
      </c>
      <c r="AV66" s="334" t="s">
        <v>865</v>
      </c>
      <c r="AW66" s="426"/>
    </row>
    <row r="67" spans="1:49" s="128" customFormat="1" ht="52.5" customHeight="1" thickBot="1" x14ac:dyDescent="0.4">
      <c r="A67" s="216"/>
      <c r="B67" s="587"/>
      <c r="C67" s="589"/>
      <c r="D67" s="294"/>
      <c r="E67" s="293"/>
      <c r="F67" s="212" t="s">
        <v>719</v>
      </c>
      <c r="G67" s="561"/>
      <c r="H67" s="546"/>
      <c r="I67" s="561"/>
      <c r="J67" s="546"/>
      <c r="K67" s="548"/>
      <c r="L67" s="546"/>
      <c r="M67" s="546"/>
      <c r="N67" s="548"/>
      <c r="O67" s="549"/>
      <c r="P67" s="551"/>
      <c r="Q67" s="551"/>
      <c r="R67" s="549"/>
      <c r="S67" s="549"/>
      <c r="T67" s="549"/>
      <c r="U67" s="468" t="s">
        <v>587</v>
      </c>
      <c r="V67" s="188" t="s">
        <v>642</v>
      </c>
      <c r="W67" s="199" t="s">
        <v>776</v>
      </c>
      <c r="X67" s="403">
        <v>43831</v>
      </c>
      <c r="Y67" s="411">
        <v>44012</v>
      </c>
      <c r="Z67" s="188" t="s">
        <v>449</v>
      </c>
      <c r="AA67" s="188" t="s">
        <v>449</v>
      </c>
      <c r="AB67" s="282">
        <v>0.25</v>
      </c>
      <c r="AC67" s="282">
        <v>0.75</v>
      </c>
      <c r="AD67" s="449" t="s">
        <v>449</v>
      </c>
      <c r="AE67" s="211" t="s">
        <v>449</v>
      </c>
      <c r="AF67" s="383">
        <v>0.05</v>
      </c>
      <c r="AG67" s="235" t="s">
        <v>643</v>
      </c>
      <c r="AH67" s="195"/>
      <c r="AI67" s="195"/>
      <c r="AJ67" s="340"/>
      <c r="AK67" s="331" t="str">
        <f t="shared" si="3"/>
        <v>IDT18</v>
      </c>
      <c r="AL67" s="414" t="str">
        <f t="shared" si="2"/>
        <v>N/A</v>
      </c>
      <c r="AM67" s="414" t="s">
        <v>449</v>
      </c>
      <c r="AN67" s="414" t="s">
        <v>449</v>
      </c>
      <c r="AO67" s="332" t="s">
        <v>449</v>
      </c>
      <c r="AP67" s="333" t="s">
        <v>449</v>
      </c>
      <c r="AQ67" s="414" t="str">
        <f t="shared" si="1"/>
        <v xml:space="preserve">Documento que describa la actualización del Agente Virtual finalizada
</v>
      </c>
      <c r="AR67" s="420">
        <v>0.25</v>
      </c>
      <c r="AS67" s="427">
        <v>0.75</v>
      </c>
      <c r="AT67" s="332" t="s">
        <v>449</v>
      </c>
      <c r="AU67" s="333" t="s">
        <v>449</v>
      </c>
      <c r="AV67" s="334" t="s">
        <v>815</v>
      </c>
      <c r="AW67" s="428"/>
    </row>
    <row r="68" spans="1:49" s="128" customFormat="1" ht="80.25" customHeight="1" thickBot="1" x14ac:dyDescent="0.4">
      <c r="A68" s="217"/>
      <c r="B68" s="580" t="s">
        <v>294</v>
      </c>
      <c r="C68" s="577" t="s">
        <v>226</v>
      </c>
      <c r="D68" s="290"/>
      <c r="E68" s="289"/>
      <c r="F68" s="210" t="s">
        <v>717</v>
      </c>
      <c r="G68" s="583" t="s">
        <v>288</v>
      </c>
      <c r="H68" s="545" t="str">
        <f>+VLOOKUP(G68,Listas!$B$3:$D$17,3,0)</f>
        <v>Financiera / Sostenibilidad</v>
      </c>
      <c r="I68" s="545" t="s">
        <v>340</v>
      </c>
      <c r="J68" s="545" t="s">
        <v>691</v>
      </c>
      <c r="K68" s="547"/>
      <c r="L68" s="545" t="s">
        <v>338</v>
      </c>
      <c r="M68" s="569" t="s">
        <v>339</v>
      </c>
      <c r="N68" s="547" t="s">
        <v>323</v>
      </c>
      <c r="O68" s="553">
        <v>0.5</v>
      </c>
      <c r="P68" s="543">
        <v>0.95</v>
      </c>
      <c r="Q68" s="550">
        <v>0.75</v>
      </c>
      <c r="R68" s="543">
        <v>1.05</v>
      </c>
      <c r="S68" s="543">
        <v>1.05</v>
      </c>
      <c r="T68" s="543">
        <v>1.05</v>
      </c>
      <c r="U68" s="462" t="s">
        <v>704</v>
      </c>
      <c r="V68" s="280" t="s">
        <v>444</v>
      </c>
      <c r="W68" s="280" t="s">
        <v>445</v>
      </c>
      <c r="X68" s="397">
        <v>43845</v>
      </c>
      <c r="Y68" s="397">
        <v>44196</v>
      </c>
      <c r="Z68" s="247" t="s">
        <v>447</v>
      </c>
      <c r="AA68" s="220" t="s">
        <v>531</v>
      </c>
      <c r="AB68" s="221">
        <v>0.25</v>
      </c>
      <c r="AC68" s="221">
        <v>0.25</v>
      </c>
      <c r="AD68" s="447">
        <v>0.25</v>
      </c>
      <c r="AE68" s="209">
        <v>0.25</v>
      </c>
      <c r="AF68" s="381">
        <v>0.1</v>
      </c>
      <c r="AG68" s="221" t="s">
        <v>446</v>
      </c>
      <c r="AH68" s="187"/>
      <c r="AI68" s="187"/>
      <c r="AJ68" s="344"/>
      <c r="AK68" s="331" t="str">
        <f t="shared" si="3"/>
        <v>EMAE06</v>
      </c>
      <c r="AL68" s="414" t="str">
        <f t="shared" si="2"/>
        <v>Reportes de ahorros PGN consolidados y enviados a MinHacienda</v>
      </c>
      <c r="AM68" s="425">
        <v>0.25</v>
      </c>
      <c r="AN68" s="425">
        <v>0.25</v>
      </c>
      <c r="AO68" s="427">
        <v>0.25</v>
      </c>
      <c r="AP68" s="474">
        <v>0.25</v>
      </c>
      <c r="AQ68" s="414" t="str">
        <f t="shared" si="1"/>
        <v>Cuatro (4) reportes de ahorros PGN consolidados.</v>
      </c>
      <c r="AR68" s="414">
        <v>1</v>
      </c>
      <c r="AS68" s="414">
        <v>1</v>
      </c>
      <c r="AT68" s="332">
        <v>1</v>
      </c>
      <c r="AU68" s="333">
        <v>1</v>
      </c>
      <c r="AV68" s="334" t="s">
        <v>866</v>
      </c>
    </row>
    <row r="69" spans="1:49" s="128" customFormat="1" ht="120" customHeight="1" thickBot="1" x14ac:dyDescent="0.4">
      <c r="A69" s="218"/>
      <c r="B69" s="581"/>
      <c r="C69" s="578"/>
      <c r="D69" s="292"/>
      <c r="E69" s="291"/>
      <c r="F69" s="144" t="s">
        <v>717</v>
      </c>
      <c r="G69" s="584"/>
      <c r="H69" s="558"/>
      <c r="I69" s="558"/>
      <c r="J69" s="558"/>
      <c r="K69" s="552"/>
      <c r="L69" s="558"/>
      <c r="M69" s="570"/>
      <c r="N69" s="552"/>
      <c r="O69" s="554"/>
      <c r="P69" s="544"/>
      <c r="Q69" s="555"/>
      <c r="R69" s="544"/>
      <c r="S69" s="544"/>
      <c r="T69" s="544"/>
      <c r="U69" s="460" t="s">
        <v>705</v>
      </c>
      <c r="V69" s="384" t="s">
        <v>448</v>
      </c>
      <c r="W69" s="384" t="s">
        <v>839</v>
      </c>
      <c r="X69" s="398">
        <v>43845</v>
      </c>
      <c r="Y69" s="398">
        <v>44196</v>
      </c>
      <c r="Z69" s="246" t="s">
        <v>449</v>
      </c>
      <c r="AA69" s="246" t="s">
        <v>449</v>
      </c>
      <c r="AB69" s="144">
        <v>0</v>
      </c>
      <c r="AC69" s="144">
        <v>1</v>
      </c>
      <c r="AD69" s="443">
        <v>0</v>
      </c>
      <c r="AE69" s="156">
        <v>1</v>
      </c>
      <c r="AF69" s="382">
        <v>0.09</v>
      </c>
      <c r="AG69" s="158" t="s">
        <v>446</v>
      </c>
      <c r="AH69" s="145"/>
      <c r="AI69" s="145"/>
      <c r="AJ69" s="345"/>
      <c r="AK69" s="331" t="str">
        <f t="shared" si="3"/>
        <v>EMAE07</v>
      </c>
      <c r="AL69" s="414" t="str">
        <f t="shared" si="2"/>
        <v>N/A</v>
      </c>
      <c r="AM69" s="414" t="s">
        <v>449</v>
      </c>
      <c r="AN69" s="414" t="s">
        <v>449</v>
      </c>
      <c r="AO69" s="332" t="s">
        <v>449</v>
      </c>
      <c r="AP69" s="333" t="s">
        <v>449</v>
      </c>
      <c r="AQ69" s="414" t="str">
        <f t="shared" si="1"/>
        <v>Dos (2) Fichas Técnicas de Herramientas de Gestión Fiscal y Compras Públicas.</v>
      </c>
      <c r="AR69" s="414">
        <v>0</v>
      </c>
      <c r="AS69" s="414">
        <v>1</v>
      </c>
      <c r="AT69" s="332">
        <v>0</v>
      </c>
      <c r="AU69" s="333">
        <v>1</v>
      </c>
      <c r="AV69" s="334" t="s">
        <v>867</v>
      </c>
    </row>
    <row r="70" spans="1:49" s="128" customFormat="1" ht="99" customHeight="1" thickBot="1" x14ac:dyDescent="0.4">
      <c r="A70" s="218"/>
      <c r="B70" s="581"/>
      <c r="C70" s="578"/>
      <c r="D70" s="292"/>
      <c r="E70" s="291"/>
      <c r="F70" s="144" t="s">
        <v>717</v>
      </c>
      <c r="G70" s="584"/>
      <c r="H70" s="144"/>
      <c r="I70" s="144"/>
      <c r="J70" s="144"/>
      <c r="K70" s="156"/>
      <c r="L70" s="144"/>
      <c r="M70" s="310"/>
      <c r="N70" s="156"/>
      <c r="O70" s="302"/>
      <c r="P70" s="303"/>
      <c r="Q70" s="304"/>
      <c r="R70" s="303"/>
      <c r="S70" s="303"/>
      <c r="T70" s="303"/>
      <c r="U70" s="460" t="s">
        <v>706</v>
      </c>
      <c r="V70" s="384" t="s">
        <v>801</v>
      </c>
      <c r="W70" s="384" t="s">
        <v>450</v>
      </c>
      <c r="X70" s="398">
        <v>43845</v>
      </c>
      <c r="Y70" s="398">
        <v>44104</v>
      </c>
      <c r="Z70" s="246" t="s">
        <v>449</v>
      </c>
      <c r="AA70" s="246" t="s">
        <v>449</v>
      </c>
      <c r="AB70" s="144">
        <v>1</v>
      </c>
      <c r="AC70" s="144">
        <v>0</v>
      </c>
      <c r="AD70" s="443">
        <v>1</v>
      </c>
      <c r="AE70" s="156">
        <v>0</v>
      </c>
      <c r="AF70" s="382">
        <v>0.1</v>
      </c>
      <c r="AG70" s="158" t="s">
        <v>446</v>
      </c>
      <c r="AH70" s="145"/>
      <c r="AI70" s="145"/>
      <c r="AJ70" s="345"/>
      <c r="AK70" s="331" t="str">
        <f t="shared" si="3"/>
        <v>EMAE08</v>
      </c>
      <c r="AL70" s="414" t="str">
        <f t="shared" si="2"/>
        <v>N/A</v>
      </c>
      <c r="AM70" s="414" t="s">
        <v>449</v>
      </c>
      <c r="AN70" s="414" t="s">
        <v>449</v>
      </c>
      <c r="AO70" s="332" t="s">
        <v>449</v>
      </c>
      <c r="AP70" s="333" t="s">
        <v>449</v>
      </c>
      <c r="AQ70" s="414" t="str">
        <f t="shared" si="1"/>
        <v>Dos (2) informes de revisión de Planes Anuales de Adquisición de Entidades Estatales priorizadas según valor de los mismos.</v>
      </c>
      <c r="AR70" s="414">
        <v>1</v>
      </c>
      <c r="AS70" s="414">
        <v>0</v>
      </c>
      <c r="AT70" s="332">
        <v>1</v>
      </c>
      <c r="AU70" s="333">
        <v>0</v>
      </c>
      <c r="AV70" s="334" t="s">
        <v>868</v>
      </c>
      <c r="AW70" s="428"/>
    </row>
    <row r="71" spans="1:49" s="128" customFormat="1" ht="141" customHeight="1" thickBot="1" x14ac:dyDescent="0.4">
      <c r="A71" s="218"/>
      <c r="B71" s="581"/>
      <c r="C71" s="578"/>
      <c r="D71" s="292"/>
      <c r="E71" s="291"/>
      <c r="F71" s="144" t="s">
        <v>732</v>
      </c>
      <c r="G71" s="584"/>
      <c r="H71" s="144"/>
      <c r="I71" s="144"/>
      <c r="J71" s="144"/>
      <c r="K71" s="156"/>
      <c r="L71" s="144"/>
      <c r="M71" s="310"/>
      <c r="N71" s="156"/>
      <c r="O71" s="302"/>
      <c r="P71" s="303"/>
      <c r="Q71" s="304"/>
      <c r="R71" s="303"/>
      <c r="S71" s="303"/>
      <c r="T71" s="303"/>
      <c r="U71" s="460" t="s">
        <v>707</v>
      </c>
      <c r="V71" s="384" t="s">
        <v>454</v>
      </c>
      <c r="W71" s="140" t="s">
        <v>532</v>
      </c>
      <c r="X71" s="398">
        <v>43837</v>
      </c>
      <c r="Y71" s="398">
        <v>44196</v>
      </c>
      <c r="Z71" s="246" t="s">
        <v>451</v>
      </c>
      <c r="AA71" s="140" t="s">
        <v>538</v>
      </c>
      <c r="AB71" s="158">
        <v>0.25</v>
      </c>
      <c r="AC71" s="158">
        <v>0.25</v>
      </c>
      <c r="AD71" s="448">
        <v>0.25</v>
      </c>
      <c r="AE71" s="143">
        <v>0.25</v>
      </c>
      <c r="AF71" s="158">
        <v>0.1</v>
      </c>
      <c r="AG71" s="158" t="s">
        <v>446</v>
      </c>
      <c r="AH71" s="145"/>
      <c r="AI71" s="145"/>
      <c r="AJ71" s="345"/>
      <c r="AK71" s="331" t="str">
        <f t="shared" si="3"/>
        <v>EMAE09</v>
      </c>
      <c r="AL71" s="414" t="str">
        <f t="shared" si="2"/>
        <v>Reportes trimestrales consolidados del Observatorio de Contratación Pública</v>
      </c>
      <c r="AM71" s="425">
        <v>0.25</v>
      </c>
      <c r="AN71" s="425">
        <v>0.25</v>
      </c>
      <c r="AO71" s="427">
        <v>0.25</v>
      </c>
      <c r="AP71" s="474">
        <v>0.25</v>
      </c>
      <c r="AQ71" s="414" t="str">
        <f t="shared" si="1"/>
        <v xml:space="preserve">Cuatro (4) reportes consolidados de tipo trimestral que incluya las conclusiones de seguimiento y monitoreo del observatorio de contratación pública. </v>
      </c>
      <c r="AR71" s="414">
        <v>1</v>
      </c>
      <c r="AS71" s="414">
        <v>1</v>
      </c>
      <c r="AT71" s="332">
        <v>1</v>
      </c>
      <c r="AU71" s="333">
        <v>1</v>
      </c>
      <c r="AV71" s="334" t="s">
        <v>869</v>
      </c>
      <c r="AW71" s="426"/>
    </row>
    <row r="72" spans="1:49" s="128" customFormat="1" ht="48.75" customHeight="1" thickBot="1" x14ac:dyDescent="0.4">
      <c r="A72" s="218"/>
      <c r="B72" s="581"/>
      <c r="C72" s="578"/>
      <c r="D72" s="292"/>
      <c r="E72" s="291"/>
      <c r="F72" s="144" t="s">
        <v>724</v>
      </c>
      <c r="G72" s="584"/>
      <c r="H72" s="144"/>
      <c r="I72" s="144"/>
      <c r="J72" s="144"/>
      <c r="K72" s="156"/>
      <c r="L72" s="144"/>
      <c r="M72" s="310"/>
      <c r="N72" s="156"/>
      <c r="O72" s="302"/>
      <c r="P72" s="303"/>
      <c r="Q72" s="304"/>
      <c r="R72" s="303"/>
      <c r="S72" s="303"/>
      <c r="T72" s="303"/>
      <c r="U72" s="460" t="s">
        <v>708</v>
      </c>
      <c r="V72" s="384" t="s">
        <v>455</v>
      </c>
      <c r="W72" s="384" t="s">
        <v>452</v>
      </c>
      <c r="X72" s="398">
        <v>43832</v>
      </c>
      <c r="Y72" s="398">
        <v>43921</v>
      </c>
      <c r="Z72" s="246" t="s">
        <v>449</v>
      </c>
      <c r="AA72" s="384" t="s">
        <v>449</v>
      </c>
      <c r="AB72" s="144">
        <v>1</v>
      </c>
      <c r="AC72" s="144">
        <v>0</v>
      </c>
      <c r="AD72" s="443">
        <v>0</v>
      </c>
      <c r="AE72" s="144">
        <v>0</v>
      </c>
      <c r="AF72" s="147">
        <v>0.09</v>
      </c>
      <c r="AG72" s="158" t="s">
        <v>533</v>
      </c>
      <c r="AH72" s="145"/>
      <c r="AI72" s="145"/>
      <c r="AJ72" s="345"/>
      <c r="AK72" s="331" t="str">
        <f t="shared" si="3"/>
        <v>EMAE10</v>
      </c>
      <c r="AL72" s="414" t="str">
        <f t="shared" si="2"/>
        <v>N/A</v>
      </c>
      <c r="AM72" s="414" t="s">
        <v>449</v>
      </c>
      <c r="AN72" s="414" t="s">
        <v>449</v>
      </c>
      <c r="AO72" s="332" t="s">
        <v>449</v>
      </c>
      <c r="AP72" s="333" t="s">
        <v>449</v>
      </c>
      <c r="AQ72" s="414" t="str">
        <f t="shared" si="1"/>
        <v>Sistema de alertas entregado y operando</v>
      </c>
      <c r="AR72" s="414">
        <v>1</v>
      </c>
      <c r="AS72" s="414">
        <v>0</v>
      </c>
      <c r="AT72" s="332">
        <v>0</v>
      </c>
      <c r="AU72" s="333">
        <v>0</v>
      </c>
      <c r="AV72" s="335" t="s">
        <v>808</v>
      </c>
      <c r="AW72" s="428"/>
    </row>
    <row r="73" spans="1:49" s="128" customFormat="1" ht="189.75" customHeight="1" thickBot="1" x14ac:dyDescent="0.4">
      <c r="A73" s="219"/>
      <c r="B73" s="581"/>
      <c r="C73" s="578"/>
      <c r="D73" s="294"/>
      <c r="E73" s="293"/>
      <c r="F73" s="380" t="s">
        <v>713</v>
      </c>
      <c r="G73" s="584"/>
      <c r="H73" s="212"/>
      <c r="I73" s="212"/>
      <c r="J73" s="212"/>
      <c r="K73" s="213"/>
      <c r="L73" s="212"/>
      <c r="M73" s="311"/>
      <c r="N73" s="213"/>
      <c r="O73" s="305"/>
      <c r="P73" s="306"/>
      <c r="Q73" s="307"/>
      <c r="R73" s="306"/>
      <c r="S73" s="306"/>
      <c r="T73" s="306"/>
      <c r="U73" s="461" t="s">
        <v>709</v>
      </c>
      <c r="V73" s="199" t="s">
        <v>535</v>
      </c>
      <c r="W73" s="199" t="s">
        <v>534</v>
      </c>
      <c r="X73" s="400">
        <v>43843</v>
      </c>
      <c r="Y73" s="400">
        <v>44196</v>
      </c>
      <c r="Z73" s="199" t="s">
        <v>536</v>
      </c>
      <c r="AA73" s="199" t="s">
        <v>537</v>
      </c>
      <c r="AB73" s="454">
        <v>4</v>
      </c>
      <c r="AC73" s="454">
        <v>1</v>
      </c>
      <c r="AD73" s="452">
        <v>1</v>
      </c>
      <c r="AE73" s="212">
        <v>0</v>
      </c>
      <c r="AF73" s="193">
        <v>0.09</v>
      </c>
      <c r="AG73" s="222" t="s">
        <v>446</v>
      </c>
      <c r="AH73" s="195"/>
      <c r="AI73" s="195"/>
      <c r="AJ73" s="340"/>
      <c r="AK73" s="331" t="str">
        <f t="shared" si="3"/>
        <v>EMAE11</v>
      </c>
      <c r="AL73" s="414" t="str">
        <f t="shared" si="2"/>
        <v>Estudios Económicos del Sistema de Compra Pública elaborados y socializados</v>
      </c>
      <c r="AM73" s="414">
        <v>4</v>
      </c>
      <c r="AN73" s="414">
        <v>1</v>
      </c>
      <c r="AO73" s="332">
        <v>1</v>
      </c>
      <c r="AP73" s="333">
        <v>0</v>
      </c>
      <c r="AQ73" s="414" t="str">
        <f t="shared" ref="AQ73:AQ82" si="4">+W73</f>
        <v xml:space="preserve">Seis (6) Estudios Económicos con reporte del Sistema de Compra Pública para la vigencia </v>
      </c>
      <c r="AR73" s="414">
        <v>4</v>
      </c>
      <c r="AS73" s="414">
        <v>1</v>
      </c>
      <c r="AT73" s="414">
        <v>1</v>
      </c>
      <c r="AU73" s="333">
        <v>0</v>
      </c>
      <c r="AV73" s="334" t="s">
        <v>870</v>
      </c>
      <c r="AW73" s="450"/>
    </row>
    <row r="74" spans="1:49" s="128" customFormat="1" ht="66" customHeight="1" thickBot="1" x14ac:dyDescent="0.4">
      <c r="A74" s="354"/>
      <c r="B74" s="582"/>
      <c r="C74" s="579"/>
      <c r="D74" s="353"/>
      <c r="E74" s="355"/>
      <c r="F74" s="351" t="s">
        <v>724</v>
      </c>
      <c r="G74" s="585"/>
      <c r="H74" s="353"/>
      <c r="I74" s="353"/>
      <c r="J74" s="353"/>
      <c r="K74" s="356"/>
      <c r="L74" s="353"/>
      <c r="M74" s="357"/>
      <c r="N74" s="356"/>
      <c r="O74" s="358"/>
      <c r="P74" s="359"/>
      <c r="Q74" s="360"/>
      <c r="R74" s="359"/>
      <c r="S74" s="359"/>
      <c r="T74" s="359"/>
      <c r="U74" s="361" t="s">
        <v>792</v>
      </c>
      <c r="V74" s="362" t="s">
        <v>793</v>
      </c>
      <c r="W74" s="362" t="s">
        <v>794</v>
      </c>
      <c r="X74" s="412">
        <v>44018</v>
      </c>
      <c r="Y74" s="412">
        <v>44165</v>
      </c>
      <c r="Z74" s="362" t="s">
        <v>449</v>
      </c>
      <c r="AA74" s="362" t="s">
        <v>449</v>
      </c>
      <c r="AB74" s="353" t="s">
        <v>449</v>
      </c>
      <c r="AC74" s="353" t="s">
        <v>449</v>
      </c>
      <c r="AD74" s="446">
        <v>0</v>
      </c>
      <c r="AE74" s="353">
        <v>1</v>
      </c>
      <c r="AF74" s="363">
        <v>0.15</v>
      </c>
      <c r="AG74" s="239" t="s">
        <v>785</v>
      </c>
      <c r="AH74" s="364"/>
      <c r="AI74" s="364"/>
      <c r="AJ74" s="365"/>
      <c r="AK74" s="331" t="str">
        <f t="shared" si="3"/>
        <v>DG05</v>
      </c>
      <c r="AL74" s="414" t="str">
        <f t="shared" si="2"/>
        <v>N/A</v>
      </c>
      <c r="AM74" s="332" t="s">
        <v>449</v>
      </c>
      <c r="AN74" s="332" t="s">
        <v>449</v>
      </c>
      <c r="AO74" s="332" t="s">
        <v>449</v>
      </c>
      <c r="AP74" s="333" t="s">
        <v>449</v>
      </c>
      <c r="AQ74" s="414" t="str">
        <f t="shared" si="4"/>
        <v>Generar un informe para publicación sobre el estado de avance de las acciones responsabilidad de la ANCPCCE para el cumplimiento del Estado de Cosas Inconstitucionales de la Guajira</v>
      </c>
      <c r="AR74" s="414" t="s">
        <v>449</v>
      </c>
      <c r="AS74" s="414" t="s">
        <v>449</v>
      </c>
      <c r="AT74" s="332" t="s">
        <v>449</v>
      </c>
      <c r="AU74" s="333">
        <v>1</v>
      </c>
      <c r="AV74" s="334" t="s">
        <v>898</v>
      </c>
      <c r="AW74" s="428"/>
    </row>
    <row r="75" spans="1:49" s="128" customFormat="1" ht="108.75" customHeight="1" thickBot="1" x14ac:dyDescent="0.4">
      <c r="A75" s="217"/>
      <c r="B75" s="565" t="s">
        <v>297</v>
      </c>
      <c r="C75" s="562" t="s">
        <v>228</v>
      </c>
      <c r="D75" s="545" t="s">
        <v>478</v>
      </c>
      <c r="E75" s="289"/>
      <c r="F75" s="210" t="s">
        <v>731</v>
      </c>
      <c r="G75" s="559" t="s">
        <v>164</v>
      </c>
      <c r="H75" s="210"/>
      <c r="I75" s="210"/>
      <c r="J75" s="210"/>
      <c r="K75" s="208"/>
      <c r="L75" s="210"/>
      <c r="M75" s="312"/>
      <c r="N75" s="208"/>
      <c r="O75" s="313"/>
      <c r="P75" s="314"/>
      <c r="Q75" s="315"/>
      <c r="R75" s="314"/>
      <c r="S75" s="314"/>
      <c r="T75" s="314"/>
      <c r="U75" s="462" t="s">
        <v>521</v>
      </c>
      <c r="V75" s="280" t="s">
        <v>475</v>
      </c>
      <c r="W75" s="280" t="s">
        <v>775</v>
      </c>
      <c r="X75" s="397">
        <v>44013</v>
      </c>
      <c r="Y75" s="409">
        <v>44165</v>
      </c>
      <c r="Z75" s="183" t="s">
        <v>471</v>
      </c>
      <c r="AA75" s="183" t="s">
        <v>472</v>
      </c>
      <c r="AB75" s="210" t="s">
        <v>449</v>
      </c>
      <c r="AC75" s="210" t="s">
        <v>449</v>
      </c>
      <c r="AD75" s="447" t="s">
        <v>449</v>
      </c>
      <c r="AE75" s="319">
        <v>1</v>
      </c>
      <c r="AF75" s="209">
        <v>0.04</v>
      </c>
      <c r="AG75" s="221" t="s">
        <v>495</v>
      </c>
      <c r="AH75" s="187"/>
      <c r="AI75" s="187"/>
      <c r="AJ75" s="344"/>
      <c r="AK75" s="331" t="str">
        <f t="shared" si="3"/>
        <v>SG10</v>
      </c>
      <c r="AL75" s="414" t="str">
        <f t="shared" ref="AL75:AL82" si="5">+Z75</f>
        <v>Porcentaje de favorabilidad de la encuesta de clima organizacional</v>
      </c>
      <c r="AM75" s="414" t="s">
        <v>449</v>
      </c>
      <c r="AN75" s="414" t="s">
        <v>449</v>
      </c>
      <c r="AO75" s="332" t="s">
        <v>449</v>
      </c>
      <c r="AP75" s="474">
        <v>0.83</v>
      </c>
      <c r="AQ75" s="414" t="str">
        <f t="shared" si="4"/>
        <v>Documento que contenga el resultado y análisis del clima organizacional y  realizar la socialización de los resultados: Nota la medición resultado del estudio, debe dar una calificación favorable
mínimo del 75% del total del puntaje equivalente a un 100% de cumplimiento</v>
      </c>
      <c r="AR75" s="414" t="s">
        <v>449</v>
      </c>
      <c r="AS75" s="414" t="s">
        <v>449</v>
      </c>
      <c r="AT75" s="332" t="s">
        <v>449</v>
      </c>
      <c r="AU75" s="333">
        <v>1</v>
      </c>
      <c r="AV75" s="334" t="s">
        <v>854</v>
      </c>
    </row>
    <row r="76" spans="1:49" s="128" customFormat="1" ht="48.75" customHeight="1" thickBot="1" x14ac:dyDescent="0.4">
      <c r="A76" s="218"/>
      <c r="B76" s="566"/>
      <c r="C76" s="563"/>
      <c r="D76" s="558"/>
      <c r="E76" s="291"/>
      <c r="F76" s="144" t="s">
        <v>733</v>
      </c>
      <c r="G76" s="560"/>
      <c r="H76" s="144"/>
      <c r="I76" s="144"/>
      <c r="J76" s="144"/>
      <c r="K76" s="156"/>
      <c r="L76" s="144"/>
      <c r="M76" s="310"/>
      <c r="N76" s="156"/>
      <c r="O76" s="302"/>
      <c r="P76" s="303"/>
      <c r="Q76" s="304"/>
      <c r="R76" s="303"/>
      <c r="S76" s="303"/>
      <c r="T76" s="303"/>
      <c r="U76" s="460" t="s">
        <v>522</v>
      </c>
      <c r="V76" s="384" t="s">
        <v>778</v>
      </c>
      <c r="W76" s="384" t="s">
        <v>473</v>
      </c>
      <c r="X76" s="398">
        <v>43862</v>
      </c>
      <c r="Y76" s="398">
        <v>44196</v>
      </c>
      <c r="Z76" s="141" t="s">
        <v>449</v>
      </c>
      <c r="AA76" s="384" t="s">
        <v>449</v>
      </c>
      <c r="AB76" s="144" t="s">
        <v>449</v>
      </c>
      <c r="AC76" s="144">
        <v>1</v>
      </c>
      <c r="AD76" s="443" t="s">
        <v>449</v>
      </c>
      <c r="AE76" s="144">
        <v>1</v>
      </c>
      <c r="AF76" s="143">
        <v>0.04</v>
      </c>
      <c r="AG76" s="158" t="s">
        <v>474</v>
      </c>
      <c r="AH76" s="145"/>
      <c r="AI76" s="145"/>
      <c r="AJ76" s="345"/>
      <c r="AK76" s="339" t="str">
        <f t="shared" si="3"/>
        <v>SG11</v>
      </c>
      <c r="AL76" s="414" t="str">
        <f t="shared" si="5"/>
        <v>N/A</v>
      </c>
      <c r="AM76" s="414" t="s">
        <v>449</v>
      </c>
      <c r="AN76" s="414" t="s">
        <v>449</v>
      </c>
      <c r="AO76" s="332" t="s">
        <v>449</v>
      </c>
      <c r="AP76" s="333" t="s">
        <v>449</v>
      </c>
      <c r="AQ76" s="414" t="str">
        <f t="shared" si="4"/>
        <v>Informe de interno avance de cada plan del decreto 612/2018 a cargo de Secretaría General</v>
      </c>
      <c r="AR76" s="414" t="s">
        <v>449</v>
      </c>
      <c r="AS76" s="414">
        <v>1</v>
      </c>
      <c r="AT76" s="332" t="s">
        <v>449</v>
      </c>
      <c r="AU76" s="333">
        <v>1</v>
      </c>
      <c r="AV76" s="334" t="s">
        <v>855</v>
      </c>
    </row>
    <row r="77" spans="1:49" s="128" customFormat="1" ht="139.5" customHeight="1" thickBot="1" x14ac:dyDescent="0.4">
      <c r="A77" s="218"/>
      <c r="B77" s="566"/>
      <c r="C77" s="563"/>
      <c r="D77" s="558" t="s">
        <v>494</v>
      </c>
      <c r="E77" s="291"/>
      <c r="F77" s="144" t="s">
        <v>734</v>
      </c>
      <c r="G77" s="560"/>
      <c r="H77" s="144"/>
      <c r="I77" s="144"/>
      <c r="J77" s="144"/>
      <c r="K77" s="156"/>
      <c r="L77" s="144"/>
      <c r="M77" s="310"/>
      <c r="N77" s="156"/>
      <c r="O77" s="302"/>
      <c r="P77" s="303"/>
      <c r="Q77" s="304"/>
      <c r="R77" s="303"/>
      <c r="S77" s="303"/>
      <c r="T77" s="303"/>
      <c r="U77" s="460" t="s">
        <v>523</v>
      </c>
      <c r="V77" s="384" t="s">
        <v>491</v>
      </c>
      <c r="W77" s="384" t="s">
        <v>493</v>
      </c>
      <c r="X77" s="398">
        <v>44013</v>
      </c>
      <c r="Y77" s="398">
        <v>44196</v>
      </c>
      <c r="Z77" s="141" t="s">
        <v>492</v>
      </c>
      <c r="AA77" s="141" t="s">
        <v>508</v>
      </c>
      <c r="AB77" s="144" t="s">
        <v>449</v>
      </c>
      <c r="AC77" s="144" t="s">
        <v>449</v>
      </c>
      <c r="AD77" s="443">
        <v>3</v>
      </c>
      <c r="AE77" s="144">
        <v>2</v>
      </c>
      <c r="AF77" s="143">
        <v>0.04</v>
      </c>
      <c r="AG77" s="158" t="s">
        <v>496</v>
      </c>
      <c r="AH77" s="145"/>
      <c r="AI77" s="145"/>
      <c r="AJ77" s="345"/>
      <c r="AK77" s="391" t="str">
        <f t="shared" si="3"/>
        <v>SG12</v>
      </c>
      <c r="AL77" s="414" t="str">
        <f t="shared" si="5"/>
        <v>Redes de apoyo en capacitación</v>
      </c>
      <c r="AM77" s="414" t="s">
        <v>449</v>
      </c>
      <c r="AN77" s="414" t="s">
        <v>449</v>
      </c>
      <c r="AO77" s="420">
        <f>3/5</f>
        <v>0.6</v>
      </c>
      <c r="AP77" s="421">
        <v>0.4</v>
      </c>
      <c r="AQ77" s="414" t="str">
        <f t="shared" si="4"/>
        <v>Cinco (5) jornadas de capacitación con las redes de apoyo</v>
      </c>
      <c r="AR77" s="414" t="s">
        <v>449</v>
      </c>
      <c r="AS77" s="414" t="s">
        <v>449</v>
      </c>
      <c r="AT77" s="332">
        <v>3</v>
      </c>
      <c r="AU77" s="333">
        <v>2</v>
      </c>
      <c r="AV77" s="334" t="s">
        <v>856</v>
      </c>
    </row>
    <row r="78" spans="1:49" s="128" customFormat="1" ht="87.75" customHeight="1" thickBot="1" x14ac:dyDescent="0.4">
      <c r="A78" s="218"/>
      <c r="B78" s="566"/>
      <c r="C78" s="563"/>
      <c r="D78" s="558"/>
      <c r="E78" s="291"/>
      <c r="F78" s="144" t="s">
        <v>735</v>
      </c>
      <c r="G78" s="560"/>
      <c r="H78" s="144"/>
      <c r="I78" s="144"/>
      <c r="J78" s="144"/>
      <c r="K78" s="156"/>
      <c r="L78" s="144"/>
      <c r="M78" s="310"/>
      <c r="N78" s="156"/>
      <c r="O78" s="302"/>
      <c r="P78" s="303"/>
      <c r="Q78" s="304"/>
      <c r="R78" s="303"/>
      <c r="S78" s="303"/>
      <c r="T78" s="303"/>
      <c r="U78" s="460" t="s">
        <v>524</v>
      </c>
      <c r="V78" s="384" t="s">
        <v>497</v>
      </c>
      <c r="W78" s="384" t="s">
        <v>834</v>
      </c>
      <c r="X78" s="398">
        <v>44105</v>
      </c>
      <c r="Y78" s="398">
        <v>44195</v>
      </c>
      <c r="Z78" s="141" t="s">
        <v>449</v>
      </c>
      <c r="AA78" s="141" t="s">
        <v>449</v>
      </c>
      <c r="AB78" s="144" t="s">
        <v>449</v>
      </c>
      <c r="AC78" s="144" t="s">
        <v>449</v>
      </c>
      <c r="AD78" s="443" t="s">
        <v>449</v>
      </c>
      <c r="AE78" s="144">
        <v>2</v>
      </c>
      <c r="AF78" s="143">
        <v>0.04</v>
      </c>
      <c r="AG78" s="158" t="s">
        <v>496</v>
      </c>
      <c r="AH78" s="145"/>
      <c r="AI78" s="145"/>
      <c r="AJ78" s="345"/>
      <c r="AK78" s="331" t="str">
        <f t="shared" si="3"/>
        <v>SG13</v>
      </c>
      <c r="AL78" s="414" t="str">
        <f t="shared" si="5"/>
        <v>N/A</v>
      </c>
      <c r="AM78" s="414" t="s">
        <v>449</v>
      </c>
      <c r="AN78" s="414" t="s">
        <v>449</v>
      </c>
      <c r="AO78" s="332" t="s">
        <v>449</v>
      </c>
      <c r="AP78" s="333" t="s">
        <v>449</v>
      </c>
      <c r="AQ78" s="414" t="str">
        <f t="shared" si="4"/>
        <v>Desarrollo de la encuesta de necesidad de capacitación con corte de cumplimiento a 30/11/2020
Documento de análisis de resultados de necesidades identificadas para el 2021 --30/12/2020</v>
      </c>
      <c r="AR78" s="414" t="s">
        <v>449</v>
      </c>
      <c r="AS78" s="414" t="s">
        <v>449</v>
      </c>
      <c r="AT78" s="332" t="s">
        <v>449</v>
      </c>
      <c r="AU78" s="333">
        <v>2</v>
      </c>
      <c r="AV78" s="336" t="s">
        <v>857</v>
      </c>
    </row>
    <row r="79" spans="1:49" s="128" customFormat="1" ht="170.25" customHeight="1" thickBot="1" x14ac:dyDescent="0.4">
      <c r="A79" s="218"/>
      <c r="B79" s="566"/>
      <c r="C79" s="563"/>
      <c r="D79" s="292" t="s">
        <v>501</v>
      </c>
      <c r="E79" s="291"/>
      <c r="F79" s="144" t="s">
        <v>731</v>
      </c>
      <c r="G79" s="560"/>
      <c r="H79" s="144"/>
      <c r="I79" s="144"/>
      <c r="J79" s="144"/>
      <c r="K79" s="156"/>
      <c r="L79" s="144"/>
      <c r="M79" s="310"/>
      <c r="N79" s="156"/>
      <c r="O79" s="302"/>
      <c r="P79" s="303"/>
      <c r="Q79" s="304"/>
      <c r="R79" s="303"/>
      <c r="S79" s="303"/>
      <c r="T79" s="303"/>
      <c r="U79" s="460" t="s">
        <v>525</v>
      </c>
      <c r="V79" s="384" t="s">
        <v>502</v>
      </c>
      <c r="W79" s="384" t="s">
        <v>498</v>
      </c>
      <c r="X79" s="398">
        <v>43862</v>
      </c>
      <c r="Y79" s="398">
        <v>44196</v>
      </c>
      <c r="Z79" s="141" t="s">
        <v>499</v>
      </c>
      <c r="AA79" s="141" t="s">
        <v>500</v>
      </c>
      <c r="AB79" s="472">
        <v>1</v>
      </c>
      <c r="AC79" s="472" t="s">
        <v>449</v>
      </c>
      <c r="AD79" s="472">
        <v>1</v>
      </c>
      <c r="AE79" s="472">
        <v>1</v>
      </c>
      <c r="AF79" s="161">
        <v>0.03</v>
      </c>
      <c r="AG79" s="158" t="s">
        <v>496</v>
      </c>
      <c r="AH79" s="145"/>
      <c r="AI79" s="145"/>
      <c r="AJ79" s="345"/>
      <c r="AK79" s="331" t="str">
        <f t="shared" si="3"/>
        <v>SG15</v>
      </c>
      <c r="AL79" s="414" t="str">
        <f t="shared" si="5"/>
        <v>Vacantes registradas en la OPEC</v>
      </c>
      <c r="AM79" s="429">
        <v>1</v>
      </c>
      <c r="AN79" s="427" t="s">
        <v>449</v>
      </c>
      <c r="AO79" s="429">
        <v>1</v>
      </c>
      <c r="AP79" s="333">
        <v>1</v>
      </c>
      <c r="AQ79" s="414" t="str">
        <f t="shared" si="4"/>
        <v>Certificado de registro de las vacantes en la OPEC</v>
      </c>
      <c r="AR79" s="429">
        <v>1</v>
      </c>
      <c r="AS79" s="427" t="s">
        <v>449</v>
      </c>
      <c r="AT79" s="429">
        <v>1</v>
      </c>
      <c r="AU79" s="333">
        <v>1</v>
      </c>
      <c r="AV79" s="334" t="s">
        <v>901</v>
      </c>
      <c r="AW79" s="426"/>
    </row>
    <row r="80" spans="1:49" s="128" customFormat="1" ht="48.75" customHeight="1" thickBot="1" x14ac:dyDescent="0.4">
      <c r="A80" s="218"/>
      <c r="B80" s="566"/>
      <c r="C80" s="563"/>
      <c r="D80" s="292" t="s">
        <v>507</v>
      </c>
      <c r="E80" s="291"/>
      <c r="F80" s="144" t="s">
        <v>736</v>
      </c>
      <c r="G80" s="560"/>
      <c r="H80" s="144"/>
      <c r="I80" s="144"/>
      <c r="J80" s="144"/>
      <c r="K80" s="156"/>
      <c r="L80" s="144"/>
      <c r="M80" s="310"/>
      <c r="N80" s="156"/>
      <c r="O80" s="302"/>
      <c r="P80" s="303"/>
      <c r="Q80" s="304"/>
      <c r="R80" s="303"/>
      <c r="S80" s="303"/>
      <c r="T80" s="303"/>
      <c r="U80" s="460" t="s">
        <v>526</v>
      </c>
      <c r="V80" s="384" t="s">
        <v>503</v>
      </c>
      <c r="W80" s="384" t="s">
        <v>504</v>
      </c>
      <c r="X80" s="398">
        <v>43922</v>
      </c>
      <c r="Y80" s="398">
        <v>44012</v>
      </c>
      <c r="Z80" s="141" t="s">
        <v>449</v>
      </c>
      <c r="AA80" s="141" t="s">
        <v>449</v>
      </c>
      <c r="AB80" s="144" t="s">
        <v>449</v>
      </c>
      <c r="AC80" s="144">
        <v>1</v>
      </c>
      <c r="AD80" s="443" t="s">
        <v>449</v>
      </c>
      <c r="AE80" s="144" t="s">
        <v>449</v>
      </c>
      <c r="AF80" s="143">
        <v>0.04</v>
      </c>
      <c r="AG80" s="158" t="s">
        <v>505</v>
      </c>
      <c r="AH80" s="145"/>
      <c r="AI80" s="145"/>
      <c r="AJ80" s="345"/>
      <c r="AK80" s="331" t="str">
        <f t="shared" si="3"/>
        <v>SG16</v>
      </c>
      <c r="AL80" s="414" t="str">
        <f t="shared" si="5"/>
        <v>N/A</v>
      </c>
      <c r="AM80" s="332" t="s">
        <v>449</v>
      </c>
      <c r="AN80" s="332" t="s">
        <v>449</v>
      </c>
      <c r="AO80" s="332" t="s">
        <v>449</v>
      </c>
      <c r="AP80" s="333" t="s">
        <v>449</v>
      </c>
      <c r="AQ80" s="414" t="str">
        <f t="shared" si="4"/>
        <v>Oficio remisorio viabilidad presupuestal</v>
      </c>
      <c r="AR80" s="414" t="s">
        <v>449</v>
      </c>
      <c r="AS80" s="414">
        <v>1</v>
      </c>
      <c r="AT80" s="332" t="s">
        <v>449</v>
      </c>
      <c r="AU80" s="333" t="s">
        <v>449</v>
      </c>
      <c r="AV80" s="335" t="s">
        <v>810</v>
      </c>
      <c r="AW80" s="428"/>
    </row>
    <row r="81" spans="1:49" s="128" customFormat="1" ht="111" customHeight="1" thickBot="1" x14ac:dyDescent="0.4">
      <c r="A81" s="218"/>
      <c r="B81" s="566"/>
      <c r="C81" s="563"/>
      <c r="D81" s="292"/>
      <c r="E81" s="291"/>
      <c r="F81" s="144" t="s">
        <v>731</v>
      </c>
      <c r="G81" s="560"/>
      <c r="H81" s="144"/>
      <c r="I81" s="144"/>
      <c r="J81" s="144"/>
      <c r="K81" s="156"/>
      <c r="L81" s="144"/>
      <c r="M81" s="310"/>
      <c r="N81" s="156"/>
      <c r="O81" s="302"/>
      <c r="P81" s="303"/>
      <c r="Q81" s="304"/>
      <c r="R81" s="303"/>
      <c r="S81" s="303"/>
      <c r="T81" s="303"/>
      <c r="U81" s="460" t="s">
        <v>527</v>
      </c>
      <c r="V81" s="384" t="s">
        <v>509</v>
      </c>
      <c r="W81" s="384" t="s">
        <v>510</v>
      </c>
      <c r="X81" s="398">
        <v>43953</v>
      </c>
      <c r="Y81" s="398">
        <v>44196</v>
      </c>
      <c r="Z81" s="141" t="s">
        <v>449</v>
      </c>
      <c r="AA81" s="141" t="s">
        <v>449</v>
      </c>
      <c r="AB81" s="144" t="s">
        <v>449</v>
      </c>
      <c r="AC81" s="165">
        <v>0.3</v>
      </c>
      <c r="AD81" s="165">
        <v>0.5</v>
      </c>
      <c r="AE81" s="165">
        <v>0.2</v>
      </c>
      <c r="AF81" s="143">
        <v>0.03</v>
      </c>
      <c r="AG81" s="158" t="s">
        <v>506</v>
      </c>
      <c r="AH81" s="145"/>
      <c r="AI81" s="145"/>
      <c r="AJ81" s="345"/>
      <c r="AK81" s="339" t="str">
        <f t="shared" si="3"/>
        <v>SG17</v>
      </c>
      <c r="AL81" s="414" t="str">
        <f t="shared" si="5"/>
        <v>N/A</v>
      </c>
      <c r="AM81" s="424" t="s">
        <v>449</v>
      </c>
      <c r="AN81" s="424" t="s">
        <v>449</v>
      </c>
      <c r="AO81" s="341" t="s">
        <v>449</v>
      </c>
      <c r="AP81" s="342" t="s">
        <v>449</v>
      </c>
      <c r="AQ81" s="414" t="str">
        <f t="shared" si="4"/>
        <v>Base de datos con reporte trimestral de SIGEP</v>
      </c>
      <c r="AR81" s="424" t="s">
        <v>449</v>
      </c>
      <c r="AS81" s="432">
        <v>0.3</v>
      </c>
      <c r="AT81" s="433">
        <v>0.5</v>
      </c>
      <c r="AU81" s="475">
        <v>0.2</v>
      </c>
      <c r="AV81" s="431" t="s">
        <v>858</v>
      </c>
    </row>
    <row r="82" spans="1:49" s="128" customFormat="1" ht="36" customHeight="1" thickBot="1" x14ac:dyDescent="0.4">
      <c r="A82" s="219"/>
      <c r="B82" s="567"/>
      <c r="C82" s="564"/>
      <c r="D82" s="294" t="s">
        <v>698</v>
      </c>
      <c r="E82" s="293"/>
      <c r="F82" s="212" t="s">
        <v>726</v>
      </c>
      <c r="G82" s="561"/>
      <c r="H82" s="212"/>
      <c r="I82" s="212"/>
      <c r="J82" s="212"/>
      <c r="K82" s="213"/>
      <c r="L82" s="212"/>
      <c r="M82" s="311"/>
      <c r="N82" s="213"/>
      <c r="O82" s="305"/>
      <c r="P82" s="306"/>
      <c r="Q82" s="307"/>
      <c r="R82" s="306"/>
      <c r="S82" s="306"/>
      <c r="T82" s="306"/>
      <c r="U82" s="457" t="s">
        <v>744</v>
      </c>
      <c r="V82" s="473" t="s">
        <v>777</v>
      </c>
      <c r="W82" s="473" t="s">
        <v>473</v>
      </c>
      <c r="X82" s="400">
        <v>43862</v>
      </c>
      <c r="Y82" s="400">
        <v>44196</v>
      </c>
      <c r="Z82" s="188" t="s">
        <v>449</v>
      </c>
      <c r="AA82" s="188" t="s">
        <v>449</v>
      </c>
      <c r="AB82" s="212" t="s">
        <v>449</v>
      </c>
      <c r="AC82" s="212">
        <v>1</v>
      </c>
      <c r="AD82" s="439" t="s">
        <v>449</v>
      </c>
      <c r="AE82" s="212">
        <v>1</v>
      </c>
      <c r="AF82" s="211">
        <v>0.04</v>
      </c>
      <c r="AG82" s="222" t="s">
        <v>474</v>
      </c>
      <c r="AH82" s="195"/>
      <c r="AI82" s="195"/>
      <c r="AJ82" s="340"/>
      <c r="AK82" s="349" t="str">
        <f t="shared" si="3"/>
        <v>SG18</v>
      </c>
      <c r="AL82" s="415" t="str">
        <f t="shared" si="5"/>
        <v>N/A</v>
      </c>
      <c r="AM82" s="415" t="s">
        <v>449</v>
      </c>
      <c r="AN82" s="415" t="s">
        <v>449</v>
      </c>
      <c r="AO82" s="416" t="s">
        <v>449</v>
      </c>
      <c r="AP82" s="417" t="s">
        <v>449</v>
      </c>
      <c r="AQ82" s="415" t="str">
        <f t="shared" si="4"/>
        <v>Informe de interno avance de cada plan del decreto 612/2018 a cargo de Secretaría General</v>
      </c>
      <c r="AR82" s="415" t="s">
        <v>449</v>
      </c>
      <c r="AS82" s="415">
        <v>1</v>
      </c>
      <c r="AT82" s="337" t="s">
        <v>449</v>
      </c>
      <c r="AU82" s="476">
        <v>1</v>
      </c>
      <c r="AV82" s="477" t="s">
        <v>859</v>
      </c>
      <c r="AW82" s="428"/>
    </row>
    <row r="83" spans="1:49" x14ac:dyDescent="0.3">
      <c r="U83" s="135"/>
      <c r="V83" s="135"/>
      <c r="W83" s="135"/>
      <c r="X83" s="386"/>
      <c r="Y83" s="386"/>
      <c r="Z83" s="136"/>
      <c r="AA83" s="136"/>
      <c r="AB83" s="135"/>
      <c r="AC83" s="135"/>
      <c r="AD83" s="135"/>
      <c r="AE83" s="135"/>
      <c r="AF83" s="135"/>
      <c r="AG83" s="135"/>
      <c r="AH83" s="135"/>
      <c r="AI83" s="135"/>
      <c r="AJ83" s="135"/>
    </row>
    <row r="84" spans="1:49" x14ac:dyDescent="0.3">
      <c r="U84" s="135"/>
      <c r="V84" s="135"/>
      <c r="W84" s="135"/>
      <c r="X84" s="386"/>
      <c r="Y84" s="386"/>
      <c r="Z84" s="135"/>
      <c r="AA84" s="135"/>
      <c r="AB84" s="135"/>
      <c r="AC84" s="135"/>
      <c r="AD84" s="135"/>
      <c r="AE84" s="135"/>
      <c r="AF84" s="135"/>
      <c r="AG84" s="135"/>
      <c r="AH84" s="135"/>
      <c r="AI84" s="135"/>
      <c r="AJ84" s="135"/>
    </row>
    <row r="85" spans="1:49" x14ac:dyDescent="0.3">
      <c r="U85" s="135"/>
      <c r="V85" s="135"/>
      <c r="W85" s="135"/>
      <c r="X85" s="386"/>
      <c r="Y85" s="386"/>
      <c r="Z85" s="135"/>
      <c r="AA85" s="135"/>
      <c r="AB85" s="135"/>
      <c r="AC85" s="135"/>
      <c r="AD85" s="135"/>
      <c r="AE85" s="135"/>
      <c r="AF85" s="135"/>
    </row>
    <row r="87" spans="1:49" x14ac:dyDescent="0.3">
      <c r="M87" s="137"/>
    </row>
    <row r="88" spans="1:49" x14ac:dyDescent="0.3">
      <c r="J88" s="137"/>
      <c r="K88" s="137"/>
      <c r="L88" s="137"/>
    </row>
    <row r="90" spans="1:49" x14ac:dyDescent="0.3">
      <c r="C90" s="130"/>
      <c r="D90" s="138"/>
      <c r="E90" s="130"/>
      <c r="F90" s="130"/>
      <c r="H90" s="130"/>
      <c r="V90" s="135"/>
      <c r="W90" s="135"/>
      <c r="X90" s="386"/>
      <c r="Y90" s="388"/>
    </row>
    <row r="91" spans="1:49" x14ac:dyDescent="0.3">
      <c r="C91" s="130"/>
      <c r="D91" s="138"/>
      <c r="E91" s="130"/>
      <c r="F91" s="130"/>
      <c r="H91" s="130"/>
      <c r="V91" s="135"/>
      <c r="W91" s="135"/>
      <c r="X91" s="386"/>
      <c r="Y91" s="388"/>
    </row>
    <row r="92" spans="1:49" x14ac:dyDescent="0.3">
      <c r="C92" s="130"/>
      <c r="D92" s="138"/>
      <c r="E92" s="130"/>
      <c r="F92" s="130"/>
      <c r="H92" s="130"/>
      <c r="V92" s="135"/>
      <c r="W92" s="135"/>
      <c r="X92" s="386"/>
      <c r="Y92" s="388"/>
    </row>
    <row r="93" spans="1:49" x14ac:dyDescent="0.3">
      <c r="C93" s="130"/>
      <c r="D93" s="138"/>
      <c r="E93" s="130"/>
      <c r="F93" s="130"/>
      <c r="H93" s="130"/>
      <c r="V93" s="135"/>
      <c r="W93" s="135"/>
      <c r="X93" s="386"/>
      <c r="Y93" s="388"/>
    </row>
    <row r="94" spans="1:49" x14ac:dyDescent="0.3">
      <c r="C94" s="130"/>
      <c r="D94" s="138"/>
      <c r="E94" s="130"/>
      <c r="F94" s="130"/>
      <c r="H94" s="130"/>
      <c r="V94" s="135"/>
      <c r="W94" s="135"/>
      <c r="X94" s="386"/>
      <c r="Y94" s="388"/>
    </row>
    <row r="95" spans="1:49" x14ac:dyDescent="0.3">
      <c r="C95" s="130"/>
      <c r="D95" s="138"/>
      <c r="E95" s="130"/>
      <c r="F95" s="130"/>
      <c r="H95" s="130"/>
      <c r="V95" s="135"/>
      <c r="W95" s="135"/>
      <c r="X95" s="386"/>
      <c r="Y95" s="388"/>
    </row>
    <row r="96" spans="1:49" x14ac:dyDescent="0.3">
      <c r="C96" s="130"/>
      <c r="D96" s="138"/>
      <c r="E96" s="130"/>
      <c r="F96" s="130"/>
      <c r="H96" s="130"/>
      <c r="V96" s="135"/>
      <c r="W96" s="135"/>
      <c r="X96" s="386"/>
      <c r="Y96" s="388"/>
    </row>
  </sheetData>
  <autoFilter ref="A8:AJ82" xr:uid="{48CEB4B6-A08F-4817-A30D-593689295EC2}"/>
  <mergeCells count="196">
    <mergeCell ref="U49:U51"/>
    <mergeCell ref="AF52:AF53"/>
    <mergeCell ref="U52:U53"/>
    <mergeCell ref="T43:T47"/>
    <mergeCell ref="B30:B31"/>
    <mergeCell ref="C30:C31"/>
    <mergeCell ref="AK7:AK8"/>
    <mergeCell ref="AL7:AP7"/>
    <mergeCell ref="AQ7:AU7"/>
    <mergeCell ref="C48:C60"/>
    <mergeCell ref="B48:B60"/>
    <mergeCell ref="B23:B29"/>
    <mergeCell ref="C23:C29"/>
    <mergeCell ref="H23:H29"/>
    <mergeCell ref="I23:I29"/>
    <mergeCell ref="J23:J29"/>
    <mergeCell ref="K23:K29"/>
    <mergeCell ref="L30:L31"/>
    <mergeCell ref="H33:H40"/>
    <mergeCell ref="I33:I40"/>
    <mergeCell ref="J33:J40"/>
    <mergeCell ref="K33:K40"/>
    <mergeCell ref="B33:B40"/>
    <mergeCell ref="C33:C40"/>
    <mergeCell ref="AV7:AV8"/>
    <mergeCell ref="AK49:AK51"/>
    <mergeCell ref="AK52:AK53"/>
    <mergeCell ref="E6:E8"/>
    <mergeCell ref="F6:F8"/>
    <mergeCell ref="D6:D8"/>
    <mergeCell ref="M16:M22"/>
    <mergeCell ref="N16:N22"/>
    <mergeCell ref="M10:M15"/>
    <mergeCell ref="N10:N15"/>
    <mergeCell ref="O10:O15"/>
    <mergeCell ref="P10:P15"/>
    <mergeCell ref="Q10:Q15"/>
    <mergeCell ref="R10:R15"/>
    <mergeCell ref="S10:S15"/>
    <mergeCell ref="T10:T15"/>
    <mergeCell ref="AG7:AG8"/>
    <mergeCell ref="V49:V51"/>
    <mergeCell ref="G48:G60"/>
    <mergeCell ref="G33:G40"/>
    <mergeCell ref="J16:J22"/>
    <mergeCell ref="K16:K22"/>
    <mergeCell ref="AR34:AS34"/>
    <mergeCell ref="AT34:AU34"/>
    <mergeCell ref="AI1:AJ1"/>
    <mergeCell ref="AI2:AJ2"/>
    <mergeCell ref="AI3:AJ3"/>
    <mergeCell ref="AI4:AJ4"/>
    <mergeCell ref="A1:AG4"/>
    <mergeCell ref="T61:T65"/>
    <mergeCell ref="B43:B47"/>
    <mergeCell ref="C43:C47"/>
    <mergeCell ref="G43:G47"/>
    <mergeCell ref="H43:H47"/>
    <mergeCell ref="I43:I47"/>
    <mergeCell ref="J43:J47"/>
    <mergeCell ref="K43:K47"/>
    <mergeCell ref="L43:L47"/>
    <mergeCell ref="M43:M47"/>
    <mergeCell ref="N43:N47"/>
    <mergeCell ref="O43:O47"/>
    <mergeCell ref="P43:P47"/>
    <mergeCell ref="Q43:Q47"/>
    <mergeCell ref="B61:B65"/>
    <mergeCell ref="C61:C65"/>
    <mergeCell ref="S33:S40"/>
    <mergeCell ref="L33:L40"/>
    <mergeCell ref="K30:K31"/>
    <mergeCell ref="H66:H67"/>
    <mergeCell ref="I66:I67"/>
    <mergeCell ref="J66:J67"/>
    <mergeCell ref="K66:K67"/>
    <mergeCell ref="L66:L67"/>
    <mergeCell ref="S43:S47"/>
    <mergeCell ref="F52:F53"/>
    <mergeCell ref="S66:S67"/>
    <mergeCell ref="F49:F51"/>
    <mergeCell ref="P61:P65"/>
    <mergeCell ref="Q61:Q65"/>
    <mergeCell ref="R61:R65"/>
    <mergeCell ref="S61:S65"/>
    <mergeCell ref="R43:R47"/>
    <mergeCell ref="M61:M65"/>
    <mergeCell ref="N61:N65"/>
    <mergeCell ref="O61:O65"/>
    <mergeCell ref="AH7:AJ7"/>
    <mergeCell ref="X7:Y7"/>
    <mergeCell ref="B10:B15"/>
    <mergeCell ref="C10:C15"/>
    <mergeCell ref="G10:G15"/>
    <mergeCell ref="H10:H15"/>
    <mergeCell ref="I10:I15"/>
    <mergeCell ref="J10:J15"/>
    <mergeCell ref="K10:K15"/>
    <mergeCell ref="L10:L15"/>
    <mergeCell ref="Z7:AF7"/>
    <mergeCell ref="U7:W7"/>
    <mergeCell ref="G6:G8"/>
    <mergeCell ref="H6:H8"/>
    <mergeCell ref="I6:N7"/>
    <mergeCell ref="O7:P7"/>
    <mergeCell ref="Q7:R7"/>
    <mergeCell ref="O6:T6"/>
    <mergeCell ref="T30:T31"/>
    <mergeCell ref="O16:O22"/>
    <mergeCell ref="P16:P22"/>
    <mergeCell ref="Q16:Q22"/>
    <mergeCell ref="R16:R22"/>
    <mergeCell ref="S16:S22"/>
    <mergeCell ref="T16:T22"/>
    <mergeCell ref="M30:M31"/>
    <mergeCell ref="G30:G31"/>
    <mergeCell ref="H30:H31"/>
    <mergeCell ref="I30:I31"/>
    <mergeCell ref="J30:J31"/>
    <mergeCell ref="H16:H22"/>
    <mergeCell ref="I16:I22"/>
    <mergeCell ref="L23:L29"/>
    <mergeCell ref="L16:L22"/>
    <mergeCell ref="G23:G29"/>
    <mergeCell ref="U5:AJ5"/>
    <mergeCell ref="U6:AJ6"/>
    <mergeCell ref="R23:R29"/>
    <mergeCell ref="S23:S29"/>
    <mergeCell ref="T23:T29"/>
    <mergeCell ref="R30:R31"/>
    <mergeCell ref="S30:S31"/>
    <mergeCell ref="A5:T5"/>
    <mergeCell ref="C6:C8"/>
    <mergeCell ref="S7:T7"/>
    <mergeCell ref="A6:A8"/>
    <mergeCell ref="B6:B8"/>
    <mergeCell ref="M23:M29"/>
    <mergeCell ref="B16:B22"/>
    <mergeCell ref="C16:C22"/>
    <mergeCell ref="G16:G22"/>
    <mergeCell ref="N30:N31"/>
    <mergeCell ref="O30:O31"/>
    <mergeCell ref="P30:P31"/>
    <mergeCell ref="N23:N29"/>
    <mergeCell ref="O23:O29"/>
    <mergeCell ref="P23:P29"/>
    <mergeCell ref="Q23:Q29"/>
    <mergeCell ref="Q30:Q31"/>
    <mergeCell ref="D77:D78"/>
    <mergeCell ref="G75:G82"/>
    <mergeCell ref="C75:C82"/>
    <mergeCell ref="B75:B82"/>
    <mergeCell ref="D61:D62"/>
    <mergeCell ref="D75:D76"/>
    <mergeCell ref="G61:G65"/>
    <mergeCell ref="L68:L69"/>
    <mergeCell ref="M68:M69"/>
    <mergeCell ref="H68:H69"/>
    <mergeCell ref="I68:I69"/>
    <mergeCell ref="J68:J69"/>
    <mergeCell ref="K68:K69"/>
    <mergeCell ref="H61:H65"/>
    <mergeCell ref="I61:I65"/>
    <mergeCell ref="J61:J65"/>
    <mergeCell ref="K61:K65"/>
    <mergeCell ref="L61:L65"/>
    <mergeCell ref="C68:C74"/>
    <mergeCell ref="B68:B74"/>
    <mergeCell ref="G68:G74"/>
    <mergeCell ref="B66:B67"/>
    <mergeCell ref="C66:C67"/>
    <mergeCell ref="G66:G67"/>
    <mergeCell ref="AB34:AC34"/>
    <mergeCell ref="AD34:AE34"/>
    <mergeCell ref="T68:T69"/>
    <mergeCell ref="R68:R69"/>
    <mergeCell ref="M66:M67"/>
    <mergeCell ref="N66:N67"/>
    <mergeCell ref="O66:O67"/>
    <mergeCell ref="P66:P67"/>
    <mergeCell ref="Q66:Q67"/>
    <mergeCell ref="R66:R67"/>
    <mergeCell ref="S68:S69"/>
    <mergeCell ref="N68:N69"/>
    <mergeCell ref="O68:O69"/>
    <mergeCell ref="Q68:Q69"/>
    <mergeCell ref="V52:V53"/>
    <mergeCell ref="P68:P69"/>
    <mergeCell ref="T66:T67"/>
    <mergeCell ref="T33:T40"/>
    <mergeCell ref="M33:M40"/>
    <mergeCell ref="N33:N40"/>
    <mergeCell ref="O33:O40"/>
    <mergeCell ref="P33:P40"/>
    <mergeCell ref="Q33:Q40"/>
    <mergeCell ref="R33:R40"/>
  </mergeCells>
  <phoneticPr fontId="29" type="noConversion"/>
  <conditionalFormatting sqref="O9 O41">
    <cfRule type="cellIs" dxfId="23" priority="22" operator="greaterThanOrEqual">
      <formula>1</formula>
    </cfRule>
    <cfRule type="cellIs" dxfId="22" priority="23" operator="between">
      <formula>0.61</formula>
      <formula>0.99</formula>
    </cfRule>
    <cfRule type="cellIs" dxfId="21" priority="24" operator="lessThan">
      <formula>0.6</formula>
    </cfRule>
  </conditionalFormatting>
  <conditionalFormatting sqref="O10:O15">
    <cfRule type="cellIs" dxfId="20" priority="19" operator="greaterThanOrEqual">
      <formula>1</formula>
    </cfRule>
    <cfRule type="cellIs" dxfId="19" priority="20" operator="between">
      <formula>0.61</formula>
      <formula>0.99</formula>
    </cfRule>
    <cfRule type="cellIs" dxfId="18" priority="21" operator="lessThan">
      <formula>0.6</formula>
    </cfRule>
  </conditionalFormatting>
  <conditionalFormatting sqref="Q16:Q22">
    <cfRule type="cellIs" dxfId="17" priority="16" operator="greaterThanOrEqual">
      <formula>1</formula>
    </cfRule>
    <cfRule type="cellIs" dxfId="16" priority="17" operator="between">
      <formula>0.61</formula>
      <formula>0.99</formula>
    </cfRule>
    <cfRule type="cellIs" dxfId="15" priority="18" operator="lessThan">
      <formula>0.6</formula>
    </cfRule>
  </conditionalFormatting>
  <conditionalFormatting sqref="R16:T22">
    <cfRule type="cellIs" dxfId="14" priority="13" operator="greaterThanOrEqual">
      <formula>1</formula>
    </cfRule>
    <cfRule type="cellIs" dxfId="13" priority="14" operator="between">
      <formula>0.61</formula>
      <formula>0.99</formula>
    </cfRule>
    <cfRule type="cellIs" dxfId="12" priority="15" operator="lessThan">
      <formula>0.6</formula>
    </cfRule>
  </conditionalFormatting>
  <conditionalFormatting sqref="O23 O33:O36 O43:O44 O66:O67">
    <cfRule type="cellIs" dxfId="11" priority="10" operator="greaterThanOrEqual">
      <formula>1</formula>
    </cfRule>
    <cfRule type="cellIs" dxfId="10" priority="11" operator="between">
      <formula>0.61</formula>
      <formula>0.99</formula>
    </cfRule>
    <cfRule type="cellIs" dxfId="9" priority="12" operator="lessThan">
      <formula>0.6</formula>
    </cfRule>
  </conditionalFormatting>
  <conditionalFormatting sqref="O30 O68">
    <cfRule type="cellIs" dxfId="8" priority="7" operator="greaterThanOrEqual">
      <formula>1</formula>
    </cfRule>
    <cfRule type="cellIs" dxfId="7" priority="8" operator="between">
      <formula>0.61</formula>
      <formula>0.99</formula>
    </cfRule>
    <cfRule type="cellIs" dxfId="6" priority="9" operator="lessThan">
      <formula>0.6</formula>
    </cfRule>
  </conditionalFormatting>
  <conditionalFormatting sqref="Q32 Q42 Q61:Q65">
    <cfRule type="cellIs" dxfId="5" priority="4" operator="greaterThanOrEqual">
      <formula>1</formula>
    </cfRule>
    <cfRule type="cellIs" dxfId="4" priority="5" operator="between">
      <formula>0.61</formula>
      <formula>0.99</formula>
    </cfRule>
    <cfRule type="cellIs" dxfId="3" priority="6" operator="lessThan">
      <formula>0.6</formula>
    </cfRule>
  </conditionalFormatting>
  <conditionalFormatting sqref="R32:T32 R42:T42 R61:T65">
    <cfRule type="cellIs" dxfId="2" priority="1" operator="greaterThanOrEqual">
      <formula>1</formula>
    </cfRule>
    <cfRule type="cellIs" dxfId="1" priority="2" operator="between">
      <formula>0.61</formula>
      <formula>0.99</formula>
    </cfRule>
    <cfRule type="cellIs" dxfId="0" priority="3" operator="lessThan">
      <formula>0.6</formula>
    </cfRule>
  </conditionalFormatting>
  <hyperlinks>
    <hyperlink ref="AV46" r:id="rId1" display="https://www.colombiacompra.gov.co/manuales-guias-y-pliegos-tipo/manuales-y-guias " xr:uid="{B75ACD8B-2AB3-49A5-8722-57B3155B99EF}"/>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EBF0396-2598-4683-AC8A-DB53B5B37483}">
          <x14:formula1>
            <xm:f>Listas!$B$3:$B$17</xm:f>
          </x14:formula1>
          <xm:sqref>G75 G32:G36 G30 G9:G23 G61:G68 G41:G44</xm:sqref>
        </x14:dataValidation>
        <x14:dataValidation type="list" allowBlank="1" showInputMessage="1" showErrorMessage="1" xr:uid="{B23B436F-B578-41ED-A04B-953E6D8E95C3}">
          <x14:formula1>
            <xm:f>Listas!$F$3:$F$5</xm:f>
          </x14:formula1>
          <xm:sqref>B75 B32:B36 B30 B9:B23 B61:B68 B41:B44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70F69-ED81-457E-A21F-8C59B4BD1AE3}">
  <sheetPr>
    <tabColor rgb="FF7030A0"/>
  </sheetPr>
  <dimension ref="A1:E9"/>
  <sheetViews>
    <sheetView view="pageLayout" topLeftCell="A4" zoomScale="89" zoomScaleNormal="100" zoomScalePageLayoutView="89" workbookViewId="0">
      <selection activeCell="E6" sqref="E6"/>
    </sheetView>
  </sheetViews>
  <sheetFormatPr baseColWidth="10" defaultColWidth="11.453125" defaultRowHeight="14" x14ac:dyDescent="0.3"/>
  <cols>
    <col min="1" max="1" width="10.54296875" style="264" customWidth="1"/>
    <col min="2" max="2" width="8.26953125" style="264" customWidth="1"/>
    <col min="3" max="3" width="21.81640625" style="264" customWidth="1"/>
    <col min="4" max="4" width="20.54296875" style="264" customWidth="1"/>
    <col min="5" max="5" width="39.1796875" style="264" customWidth="1"/>
    <col min="6" max="16384" width="11.453125" style="264"/>
  </cols>
  <sheetData>
    <row r="1" spans="1:5" x14ac:dyDescent="0.3">
      <c r="A1" s="278" t="s">
        <v>443</v>
      </c>
      <c r="B1" s="277" t="s">
        <v>769</v>
      </c>
      <c r="C1" s="277" t="s">
        <v>768</v>
      </c>
      <c r="D1" s="277" t="s">
        <v>767</v>
      </c>
      <c r="E1" s="276" t="s">
        <v>766</v>
      </c>
    </row>
    <row r="2" spans="1:5" ht="42" x14ac:dyDescent="0.3">
      <c r="A2" s="274">
        <v>43859</v>
      </c>
      <c r="B2" s="273">
        <v>1</v>
      </c>
      <c r="C2" s="272" t="s">
        <v>770</v>
      </c>
      <c r="D2" s="272" t="s">
        <v>765</v>
      </c>
      <c r="E2" s="271" t="s">
        <v>771</v>
      </c>
    </row>
    <row r="3" spans="1:5" ht="42" x14ac:dyDescent="0.3">
      <c r="A3" s="275">
        <v>43924</v>
      </c>
      <c r="B3" s="273">
        <v>2</v>
      </c>
      <c r="C3" s="272" t="s">
        <v>770</v>
      </c>
      <c r="D3" s="272" t="s">
        <v>765</v>
      </c>
      <c r="E3" s="271" t="s">
        <v>772</v>
      </c>
    </row>
    <row r="4" spans="1:5" ht="42" x14ac:dyDescent="0.3">
      <c r="A4" s="275">
        <v>44008</v>
      </c>
      <c r="B4" s="273">
        <v>3</v>
      </c>
      <c r="C4" s="272" t="s">
        <v>770</v>
      </c>
      <c r="D4" s="272" t="s">
        <v>765</v>
      </c>
      <c r="E4" s="271" t="s">
        <v>772</v>
      </c>
    </row>
    <row r="5" spans="1:5" ht="56" x14ac:dyDescent="0.3">
      <c r="A5" s="275">
        <v>44104</v>
      </c>
      <c r="B5" s="273">
        <v>4</v>
      </c>
      <c r="C5" s="272" t="s">
        <v>802</v>
      </c>
      <c r="D5" s="272" t="s">
        <v>765</v>
      </c>
      <c r="E5" s="395" t="s">
        <v>803</v>
      </c>
    </row>
    <row r="6" spans="1:5" ht="70" x14ac:dyDescent="0.3">
      <c r="A6" s="275">
        <v>44180</v>
      </c>
      <c r="B6" s="273">
        <v>5</v>
      </c>
      <c r="C6" s="272" t="s">
        <v>802</v>
      </c>
      <c r="D6" s="272" t="s">
        <v>765</v>
      </c>
      <c r="E6" s="395" t="s">
        <v>819</v>
      </c>
    </row>
    <row r="7" spans="1:5" x14ac:dyDescent="0.3">
      <c r="A7" s="270"/>
      <c r="B7" s="269"/>
      <c r="C7" s="269"/>
      <c r="D7" s="269"/>
      <c r="E7" s="268"/>
    </row>
    <row r="8" spans="1:5" x14ac:dyDescent="0.3">
      <c r="A8" s="270"/>
      <c r="B8" s="269"/>
      <c r="C8" s="269"/>
      <c r="D8" s="269"/>
      <c r="E8" s="268"/>
    </row>
    <row r="9" spans="1:5" ht="14.5" thickBot="1" x14ac:dyDescent="0.35">
      <c r="A9" s="267"/>
      <c r="B9" s="266"/>
      <c r="C9" s="266"/>
      <c r="D9" s="266"/>
      <c r="E9" s="265"/>
    </row>
  </sheetData>
  <sheetProtection algorithmName="SHA-512" hashValue="+QX172S37rs8+KKGJ003juEIdUQzb8RH8AuSAgP+vASLRGJBJcMAlyNT41Dox0558riSnweH845NpIJURkHLuA==" saltValue="zIZjMLPmu8O33wk4LbPngg==" spinCount="100000" sheet="1" objects="1" scenarios="1"/>
  <pageMargins left="0.25" right="0.25" top="1.2083333333333333" bottom="0.75" header="0.3" footer="0.3"/>
  <pageSetup orientation="portrait" r:id="rId1"/>
  <headerFooter>
    <oddHeader>&amp;C&amp;"-,Negrita"
CONTROL DE CAMBIOS&amp;R&amp;G</oddHeader>
    <oddFooter>&amp;C&amp;"Arial Narrow,Normal"&amp;K02-024Página &amp;P de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D5E5-8866-4073-998B-A25CC79F259A}">
  <dimension ref="B2:F18"/>
  <sheetViews>
    <sheetView workbookViewId="0">
      <selection activeCell="D10" sqref="D10"/>
    </sheetView>
  </sheetViews>
  <sheetFormatPr baseColWidth="10" defaultColWidth="11.453125" defaultRowHeight="14.5" x14ac:dyDescent="0.35"/>
  <cols>
    <col min="1" max="1" width="3.54296875" customWidth="1"/>
    <col min="2" max="2" width="61.1796875" customWidth="1"/>
    <col min="3" max="3" width="6" customWidth="1"/>
    <col min="4" max="4" width="34.1796875" customWidth="1"/>
    <col min="6" max="6" width="21" customWidth="1"/>
  </cols>
  <sheetData>
    <row r="2" spans="2:6" ht="39" customHeight="1" x14ac:dyDescent="0.35">
      <c r="B2" s="102" t="s">
        <v>4</v>
      </c>
      <c r="C2" s="104"/>
      <c r="D2" s="102" t="s">
        <v>3</v>
      </c>
      <c r="F2" s="103" t="s">
        <v>290</v>
      </c>
    </row>
    <row r="3" spans="2:6" ht="27.75" customHeight="1" x14ac:dyDescent="0.35">
      <c r="B3" s="101" t="s">
        <v>203</v>
      </c>
      <c r="C3" s="101"/>
      <c r="D3" s="101" t="s">
        <v>7</v>
      </c>
      <c r="F3" s="101" t="s">
        <v>294</v>
      </c>
    </row>
    <row r="4" spans="2:6" ht="27.75" customHeight="1" x14ac:dyDescent="0.35">
      <c r="B4" s="101" t="s">
        <v>53</v>
      </c>
      <c r="C4" s="101"/>
      <c r="D4" s="101" t="s">
        <v>7</v>
      </c>
      <c r="F4" s="101" t="s">
        <v>296</v>
      </c>
    </row>
    <row r="5" spans="2:6" ht="27.75" customHeight="1" x14ac:dyDescent="0.35">
      <c r="B5" s="101" t="s">
        <v>276</v>
      </c>
      <c r="C5" s="101"/>
      <c r="D5" s="101" t="s">
        <v>7</v>
      </c>
      <c r="F5" s="101" t="s">
        <v>297</v>
      </c>
    </row>
    <row r="6" spans="2:6" ht="27.75" customHeight="1" x14ac:dyDescent="0.35">
      <c r="B6" s="101" t="s">
        <v>250</v>
      </c>
      <c r="C6" s="101"/>
      <c r="D6" s="101" t="s">
        <v>7</v>
      </c>
    </row>
    <row r="7" spans="2:6" ht="27.75" customHeight="1" x14ac:dyDescent="0.35">
      <c r="B7" s="101" t="s">
        <v>154</v>
      </c>
      <c r="C7" s="101"/>
      <c r="D7" s="101" t="s">
        <v>7</v>
      </c>
    </row>
    <row r="8" spans="2:6" ht="30" customHeight="1" x14ac:dyDescent="0.35">
      <c r="B8" s="101" t="s">
        <v>261</v>
      </c>
      <c r="C8" s="101"/>
      <c r="D8" s="101" t="s">
        <v>5</v>
      </c>
    </row>
    <row r="9" spans="2:6" ht="27.75" customHeight="1" x14ac:dyDescent="0.35">
      <c r="B9" s="101" t="s">
        <v>193</v>
      </c>
      <c r="C9" s="101"/>
      <c r="D9" s="101" t="s">
        <v>6</v>
      </c>
    </row>
    <row r="10" spans="2:6" ht="27.75" customHeight="1" x14ac:dyDescent="0.35">
      <c r="B10" s="101" t="s">
        <v>232</v>
      </c>
      <c r="C10" s="101"/>
      <c r="D10" s="101" t="s">
        <v>6</v>
      </c>
    </row>
    <row r="11" spans="2:6" ht="27.75" customHeight="1" x14ac:dyDescent="0.35">
      <c r="B11" s="101" t="s">
        <v>56</v>
      </c>
      <c r="C11" s="101"/>
      <c r="D11" s="101" t="s">
        <v>6</v>
      </c>
    </row>
    <row r="12" spans="2:6" ht="27.75" customHeight="1" x14ac:dyDescent="0.35">
      <c r="B12" s="101" t="s">
        <v>236</v>
      </c>
      <c r="C12" s="101"/>
      <c r="D12" s="101" t="s">
        <v>6</v>
      </c>
    </row>
    <row r="13" spans="2:6" ht="27.75" customHeight="1" x14ac:dyDescent="0.35">
      <c r="B13" s="101" t="s">
        <v>246</v>
      </c>
      <c r="C13" s="101"/>
      <c r="D13" s="101" t="s">
        <v>6</v>
      </c>
    </row>
    <row r="14" spans="2:6" ht="27.75" customHeight="1" x14ac:dyDescent="0.35">
      <c r="B14" s="101" t="s">
        <v>164</v>
      </c>
      <c r="C14" s="101"/>
      <c r="D14" s="101" t="s">
        <v>5</v>
      </c>
    </row>
    <row r="15" spans="2:6" ht="27.75" customHeight="1" x14ac:dyDescent="0.35">
      <c r="B15" s="101" t="s">
        <v>199</v>
      </c>
      <c r="C15" s="101"/>
      <c r="D15" s="101" t="s">
        <v>223</v>
      </c>
    </row>
    <row r="16" spans="2:6" ht="27.75" customHeight="1" x14ac:dyDescent="0.35">
      <c r="B16" s="101" t="s">
        <v>201</v>
      </c>
      <c r="C16" s="101"/>
      <c r="D16" s="101" t="s">
        <v>5</v>
      </c>
    </row>
    <row r="17" spans="2:4" ht="39.75" customHeight="1" x14ac:dyDescent="0.35">
      <c r="B17" s="101" t="s">
        <v>288</v>
      </c>
      <c r="C17" s="101"/>
      <c r="D17" s="101" t="s">
        <v>223</v>
      </c>
    </row>
    <row r="18" spans="2:4" x14ac:dyDescent="0.35">
      <c r="B18" s="101"/>
      <c r="C18" s="10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Q6"/>
  <sheetViews>
    <sheetView showGridLines="0" workbookViewId="0">
      <pane xSplit="2" ySplit="34" topLeftCell="C50" activePane="bottomRight" state="frozen"/>
      <selection pane="topRight" activeCell="C1" sqref="C1"/>
      <selection pane="bottomLeft" activeCell="A35" sqref="A35"/>
      <selection pane="bottomRight" activeCell="B12" sqref="B12"/>
    </sheetView>
  </sheetViews>
  <sheetFormatPr baseColWidth="10" defaultColWidth="3.7265625" defaultRowHeight="14.5" x14ac:dyDescent="0.35"/>
  <cols>
    <col min="1" max="1" width="2.1796875" customWidth="1"/>
    <col min="2" max="2" width="175.26953125" customWidth="1"/>
    <col min="3" max="17" width="3.7265625" style="125"/>
  </cols>
  <sheetData>
    <row r="1" spans="2:2" ht="13.5" customHeight="1" x14ac:dyDescent="0.35"/>
    <row r="2" spans="2:2" ht="277.5" hidden="1" customHeight="1" thickTop="1" thickBot="1" x14ac:dyDescent="0.4">
      <c r="B2" s="8" t="s">
        <v>52</v>
      </c>
    </row>
    <row r="3" spans="2:2" ht="15" hidden="1" thickTop="1" x14ac:dyDescent="0.35">
      <c r="B3" t="s">
        <v>177</v>
      </c>
    </row>
    <row r="4" spans="2:2" hidden="1" x14ac:dyDescent="0.35"/>
    <row r="5" spans="2:2" hidden="1" x14ac:dyDescent="0.35"/>
    <row r="6" spans="2:2" ht="15" hidden="1" thickBot="1" x14ac:dyDescent="0.4"/>
  </sheetData>
  <sheetProtection algorithmName="SHA-512" hashValue="n4PGu3vGZXJ6m3T3Ky1DZtZpkB6q9yudFY+F0NwTlV4OJWPh3o+J6L05a2W6EOIyD87cpgkOxSPan3a8nvcGbA==" saltValue="XsSrmnOx5La2VlQ6LOq9pQ==" spinCount="100000" sheet="1" objects="1" scenarios="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C1"/>
  <sheetViews>
    <sheetView showGridLines="0" zoomScaleNormal="100" workbookViewId="0">
      <pane xSplit="3" ySplit="29" topLeftCell="D39" activePane="bottomRight" state="frozen"/>
      <selection pane="topRight" activeCell="D1" sqref="D1"/>
      <selection pane="bottomLeft" activeCell="A30" sqref="A30"/>
      <selection pane="bottomRight" activeCell="B12" sqref="B12"/>
    </sheetView>
  </sheetViews>
  <sheetFormatPr baseColWidth="10" defaultColWidth="5" defaultRowHeight="14.5" x14ac:dyDescent="0.35"/>
  <cols>
    <col min="1" max="1" width="19" customWidth="1"/>
    <col min="2" max="2" width="159.453125" customWidth="1"/>
    <col min="3" max="3" width="13.54296875" customWidth="1"/>
    <col min="4" max="16384" width="5" style="125"/>
  </cols>
  <sheetData>
    <row r="1" ht="8.25" customHeight="1" x14ac:dyDescent="0.35"/>
  </sheetData>
  <sheetProtection algorithmName="SHA-512" hashValue="HtroJV5cP1aAy6LMXRPG20srsuFIHK73VbKoD5fUv1UE3o1crTHjDc8r1/MWNYSSDWSHD0DrOjUrdG4Vq+0wvw==" saltValue="/QACOFcmfFz9ILX2K6Uh4A==" spinCount="100000" sheet="1" objects="1" scenario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61B68-50EB-4024-913A-7793B69F3303}">
  <dimension ref="A1:B1"/>
  <sheetViews>
    <sheetView showGridLines="0" zoomScale="110" zoomScaleNormal="110" workbookViewId="0">
      <pane xSplit="2" ySplit="26" topLeftCell="C27" activePane="bottomRight" state="frozen"/>
      <selection pane="topRight" activeCell="C1" sqref="C1"/>
      <selection pane="bottomLeft" activeCell="A27" sqref="A27"/>
      <selection pane="bottomRight" activeCell="B10" sqref="B9:B10"/>
    </sheetView>
  </sheetViews>
  <sheetFormatPr baseColWidth="10" defaultColWidth="5" defaultRowHeight="14.5" x14ac:dyDescent="0.35"/>
  <cols>
    <col min="1" max="1" width="1.7265625" customWidth="1"/>
    <col min="2" max="2" width="190" customWidth="1"/>
    <col min="3" max="16384" width="5" style="125"/>
  </cols>
  <sheetData>
    <row r="1" ht="8.25" customHeight="1" x14ac:dyDescent="0.35"/>
  </sheetData>
  <sheetProtection algorithmName="SHA-512" hashValue="wv2IXJc7WeCmDQPc1g4DS4hrn2WneIhgg4wRsQVWd/iMCyJcIMf7D8rhDyyVhz07HAP1IqFk37nXP/eFDDydQQ==" saltValue="jSpFGSCtZ36+kKxMpcc/KQ=="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30"/>
  <sheetViews>
    <sheetView showGridLines="0" zoomScale="80" zoomScaleNormal="80" workbookViewId="0">
      <pane xSplit="2" ySplit="29" topLeftCell="C30" activePane="bottomRight" state="frozen"/>
      <selection pane="topRight" activeCell="C1" sqref="C1"/>
      <selection pane="bottomLeft" activeCell="A30" sqref="A30"/>
      <selection pane="bottomRight" activeCell="B5" sqref="B5"/>
    </sheetView>
  </sheetViews>
  <sheetFormatPr baseColWidth="10" defaultColWidth="11.453125" defaultRowHeight="14.5" x14ac:dyDescent="0.35"/>
  <cols>
    <col min="1" max="2" width="92.453125" style="24" customWidth="1"/>
    <col min="3" max="3" width="11.453125" style="24"/>
    <col min="4" max="16384" width="11.453125" style="127"/>
  </cols>
  <sheetData>
    <row r="1" spans="1:3" s="126" customFormat="1" ht="25.5" customHeight="1" thickBot="1" x14ac:dyDescent="0.4">
      <c r="A1" s="61" t="s">
        <v>12</v>
      </c>
      <c r="B1" s="64" t="s">
        <v>10</v>
      </c>
      <c r="C1" s="49"/>
    </row>
    <row r="2" spans="1:3" x14ac:dyDescent="0.35">
      <c r="A2" s="55" t="s">
        <v>30</v>
      </c>
      <c r="B2" s="60" t="s">
        <v>244</v>
      </c>
    </row>
    <row r="3" spans="1:3" x14ac:dyDescent="0.35">
      <c r="A3" s="55" t="s">
        <v>31</v>
      </c>
      <c r="B3" s="55" t="s">
        <v>36</v>
      </c>
    </row>
    <row r="4" spans="1:3" ht="27" customHeight="1" x14ac:dyDescent="0.35">
      <c r="A4" s="55" t="s">
        <v>245</v>
      </c>
      <c r="B4" s="55" t="s">
        <v>51</v>
      </c>
    </row>
    <row r="5" spans="1:3" ht="30.75" customHeight="1" x14ac:dyDescent="0.35">
      <c r="A5" s="55" t="s">
        <v>185</v>
      </c>
      <c r="B5" s="55" t="s">
        <v>37</v>
      </c>
    </row>
    <row r="6" spans="1:3" x14ac:dyDescent="0.35">
      <c r="A6" s="55" t="s">
        <v>32</v>
      </c>
      <c r="B6" s="55" t="s">
        <v>38</v>
      </c>
    </row>
    <row r="7" spans="1:3" x14ac:dyDescent="0.35">
      <c r="A7" s="55" t="s">
        <v>243</v>
      </c>
      <c r="B7" s="55" t="s">
        <v>178</v>
      </c>
    </row>
    <row r="8" spans="1:3" ht="29" x14ac:dyDescent="0.35">
      <c r="A8" s="56" t="s">
        <v>33</v>
      </c>
      <c r="B8" s="55" t="s">
        <v>179</v>
      </c>
    </row>
    <row r="9" spans="1:3" x14ac:dyDescent="0.35">
      <c r="A9" s="55" t="s">
        <v>14</v>
      </c>
      <c r="B9" s="55" t="s">
        <v>180</v>
      </c>
    </row>
    <row r="10" spans="1:3" x14ac:dyDescent="0.35">
      <c r="A10" s="55" t="s">
        <v>15</v>
      </c>
      <c r="B10" s="55" t="s">
        <v>18</v>
      </c>
    </row>
    <row r="11" spans="1:3" x14ac:dyDescent="0.35">
      <c r="A11" s="55" t="s">
        <v>34</v>
      </c>
      <c r="B11" s="55" t="s">
        <v>19</v>
      </c>
    </row>
    <row r="12" spans="1:3" x14ac:dyDescent="0.35">
      <c r="A12" s="55" t="s">
        <v>16</v>
      </c>
      <c r="B12" s="55" t="s">
        <v>181</v>
      </c>
    </row>
    <row r="13" spans="1:3" x14ac:dyDescent="0.35">
      <c r="A13" s="55" t="s">
        <v>35</v>
      </c>
      <c r="B13" s="55" t="s">
        <v>20</v>
      </c>
    </row>
    <row r="14" spans="1:3" x14ac:dyDescent="0.35">
      <c r="A14" s="55" t="s">
        <v>17</v>
      </c>
      <c r="B14" s="58" t="s">
        <v>39</v>
      </c>
    </row>
    <row r="15" spans="1:3" x14ac:dyDescent="0.35">
      <c r="A15" s="55" t="s">
        <v>27</v>
      </c>
      <c r="B15" s="58" t="s">
        <v>49</v>
      </c>
    </row>
    <row r="16" spans="1:3" x14ac:dyDescent="0.35">
      <c r="A16" s="55" t="s">
        <v>182</v>
      </c>
      <c r="B16" s="58" t="s">
        <v>46</v>
      </c>
    </row>
    <row r="17" spans="1:3" x14ac:dyDescent="0.35">
      <c r="A17" s="55" t="s">
        <v>45</v>
      </c>
      <c r="B17" s="58" t="s">
        <v>48</v>
      </c>
    </row>
    <row r="18" spans="1:3" x14ac:dyDescent="0.35">
      <c r="A18" s="57" t="s">
        <v>183</v>
      </c>
      <c r="B18" s="55"/>
    </row>
    <row r="19" spans="1:3" ht="15" thickBot="1" x14ac:dyDescent="0.4">
      <c r="A19" s="58" t="s">
        <v>47</v>
      </c>
      <c r="B19" s="54"/>
    </row>
    <row r="20" spans="1:3" s="126" customFormat="1" ht="26.25" customHeight="1" thickBot="1" x14ac:dyDescent="0.4">
      <c r="A20" s="63" t="s">
        <v>13</v>
      </c>
      <c r="B20" s="62" t="s">
        <v>11</v>
      </c>
      <c r="C20" s="49"/>
    </row>
    <row r="21" spans="1:3" x14ac:dyDescent="0.35">
      <c r="A21" s="59" t="s">
        <v>23</v>
      </c>
      <c r="B21" s="60" t="s">
        <v>21</v>
      </c>
    </row>
    <row r="22" spans="1:3" x14ac:dyDescent="0.35">
      <c r="A22" s="59" t="s">
        <v>24</v>
      </c>
      <c r="B22" s="55" t="s">
        <v>22</v>
      </c>
    </row>
    <row r="23" spans="1:3" x14ac:dyDescent="0.35">
      <c r="A23" s="59" t="s">
        <v>25</v>
      </c>
      <c r="B23" s="55" t="s">
        <v>29</v>
      </c>
    </row>
    <row r="24" spans="1:3" x14ac:dyDescent="0.35">
      <c r="A24" s="59" t="s">
        <v>28</v>
      </c>
      <c r="B24" s="55" t="s">
        <v>40</v>
      </c>
    </row>
    <row r="25" spans="1:3" x14ac:dyDescent="0.35">
      <c r="A25" s="59" t="s">
        <v>184</v>
      </c>
      <c r="B25" s="55" t="s">
        <v>41</v>
      </c>
    </row>
    <row r="26" spans="1:3" ht="29" x14ac:dyDescent="0.35">
      <c r="A26" s="59" t="s">
        <v>44</v>
      </c>
      <c r="B26" s="55" t="s">
        <v>42</v>
      </c>
    </row>
    <row r="27" spans="1:3" ht="29" x14ac:dyDescent="0.35">
      <c r="A27" s="59" t="s">
        <v>26</v>
      </c>
      <c r="B27" s="55" t="s">
        <v>43</v>
      </c>
    </row>
    <row r="28" spans="1:3" x14ac:dyDescent="0.35">
      <c r="A28" s="52"/>
      <c r="B28" s="58" t="s">
        <v>50</v>
      </c>
    </row>
    <row r="29" spans="1:3" x14ac:dyDescent="0.35">
      <c r="A29" s="51"/>
      <c r="B29" s="50"/>
    </row>
    <row r="30" spans="1:3" ht="15" thickBot="1" x14ac:dyDescent="0.4">
      <c r="A30" s="53"/>
      <c r="B30" s="54"/>
    </row>
  </sheetData>
  <sheetProtection algorithmName="SHA-512" hashValue="IOpG2zqNR1MvNuY/DN1us8rV4Ai2OWbQV/wN94s9xfPLx3jCD1LbfEdZSwVP56elOT5jjwD89cFnNhwLY11mIQ==" saltValue="O8MaeeE7ORwV817aQSj+RQ==" spinCount="100000" sheet="1" objects="1" scenarios="1"/>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G16"/>
  <sheetViews>
    <sheetView showGridLines="0" zoomScale="85" zoomScaleNormal="85" workbookViewId="0">
      <pane xSplit="4" ySplit="3" topLeftCell="E16" activePane="bottomRight" state="frozen"/>
      <selection pane="topRight" activeCell="E1" sqref="E1"/>
      <selection pane="bottomLeft" activeCell="A4" sqref="A4"/>
      <selection pane="bottomRight" activeCell="C3" sqref="C3"/>
    </sheetView>
  </sheetViews>
  <sheetFormatPr baseColWidth="10" defaultColWidth="11.453125" defaultRowHeight="14.5" x14ac:dyDescent="0.35"/>
  <cols>
    <col min="2" max="2" width="18.26953125" customWidth="1"/>
    <col min="3" max="3" width="53.453125" customWidth="1"/>
    <col min="4" max="4" width="27" customWidth="1"/>
    <col min="5" max="5" width="139.1796875" customWidth="1"/>
    <col min="6" max="6" width="29.54296875" style="16" hidden="1" customWidth="1"/>
    <col min="7" max="7" width="63.54296875" hidden="1" customWidth="1"/>
  </cols>
  <sheetData>
    <row r="1" spans="1:7" ht="35.25" customHeight="1" x14ac:dyDescent="0.35">
      <c r="A1" s="116" t="s">
        <v>1</v>
      </c>
      <c r="B1" s="116" t="s">
        <v>3</v>
      </c>
      <c r="C1" s="117" t="s">
        <v>237</v>
      </c>
      <c r="D1" s="117" t="s">
        <v>4</v>
      </c>
      <c r="E1" s="117" t="s">
        <v>57</v>
      </c>
      <c r="F1" s="11" t="s">
        <v>9</v>
      </c>
      <c r="G1" s="28" t="s">
        <v>153</v>
      </c>
    </row>
    <row r="2" spans="1:7" ht="104" x14ac:dyDescent="0.35">
      <c r="A2" s="1">
        <f>0+1</f>
        <v>1</v>
      </c>
      <c r="B2" s="2" t="s">
        <v>7</v>
      </c>
      <c r="C2" s="42" t="s">
        <v>224</v>
      </c>
      <c r="D2" s="26" t="s">
        <v>203</v>
      </c>
      <c r="E2" s="26" t="s">
        <v>241</v>
      </c>
      <c r="F2" s="2" t="s">
        <v>168</v>
      </c>
      <c r="G2" s="6" t="s">
        <v>186</v>
      </c>
    </row>
    <row r="3" spans="1:7" ht="114.75" customHeight="1" x14ac:dyDescent="0.35">
      <c r="A3" s="1">
        <f t="shared" ref="A3:A14" si="0">+A2+1</f>
        <v>2</v>
      </c>
      <c r="B3" s="2" t="s">
        <v>7</v>
      </c>
      <c r="C3" s="42" t="s">
        <v>225</v>
      </c>
      <c r="D3" s="26" t="s">
        <v>53</v>
      </c>
      <c r="E3" s="26" t="s">
        <v>187</v>
      </c>
      <c r="F3" s="27" t="s">
        <v>155</v>
      </c>
      <c r="G3" s="13" t="s">
        <v>188</v>
      </c>
    </row>
    <row r="4" spans="1:7" ht="78" x14ac:dyDescent="0.35">
      <c r="A4" s="1">
        <f t="shared" si="0"/>
        <v>3</v>
      </c>
      <c r="B4" s="2" t="s">
        <v>7</v>
      </c>
      <c r="C4" s="42" t="s">
        <v>224</v>
      </c>
      <c r="D4" s="26" t="s">
        <v>276</v>
      </c>
      <c r="E4" s="26" t="s">
        <v>242</v>
      </c>
      <c r="F4" s="27" t="s">
        <v>155</v>
      </c>
      <c r="G4" s="13" t="s">
        <v>189</v>
      </c>
    </row>
    <row r="5" spans="1:7" ht="208" x14ac:dyDescent="0.35">
      <c r="A5" s="1">
        <f t="shared" si="0"/>
        <v>4</v>
      </c>
      <c r="B5" s="2" t="s">
        <v>7</v>
      </c>
      <c r="C5" s="36" t="s">
        <v>226</v>
      </c>
      <c r="D5" s="47" t="s">
        <v>250</v>
      </c>
      <c r="E5" s="47" t="s">
        <v>251</v>
      </c>
      <c r="F5" s="47" t="s">
        <v>167</v>
      </c>
      <c r="G5" s="29" t="s">
        <v>252</v>
      </c>
    </row>
    <row r="6" spans="1:7" ht="104" x14ac:dyDescent="0.35">
      <c r="A6" s="1">
        <f t="shared" si="0"/>
        <v>5</v>
      </c>
      <c r="B6" s="2" t="s">
        <v>7</v>
      </c>
      <c r="C6" s="35" t="s">
        <v>229</v>
      </c>
      <c r="D6" s="25" t="s">
        <v>154</v>
      </c>
      <c r="E6" s="34" t="s">
        <v>163</v>
      </c>
      <c r="F6" s="27" t="s">
        <v>172</v>
      </c>
      <c r="G6" s="29" t="s">
        <v>165</v>
      </c>
    </row>
    <row r="7" spans="1:7" ht="117" x14ac:dyDescent="0.35">
      <c r="A7" s="1">
        <f>+A6+1</f>
        <v>6</v>
      </c>
      <c r="B7" s="2" t="s">
        <v>5</v>
      </c>
      <c r="C7" s="35" t="s">
        <v>224</v>
      </c>
      <c r="D7" s="25" t="s">
        <v>261</v>
      </c>
      <c r="E7" s="25" t="s">
        <v>191</v>
      </c>
      <c r="F7" s="27" t="s">
        <v>174</v>
      </c>
      <c r="G7" s="13" t="s">
        <v>192</v>
      </c>
    </row>
    <row r="8" spans="1:7" ht="117" x14ac:dyDescent="0.35">
      <c r="A8" s="1">
        <f>+A7+1</f>
        <v>7</v>
      </c>
      <c r="B8" s="2" t="s">
        <v>6</v>
      </c>
      <c r="C8" s="42" t="s">
        <v>227</v>
      </c>
      <c r="D8" s="27" t="s">
        <v>193</v>
      </c>
      <c r="E8" s="26" t="s">
        <v>238</v>
      </c>
      <c r="F8" s="27" t="s">
        <v>58</v>
      </c>
      <c r="G8" s="13" t="s">
        <v>235</v>
      </c>
    </row>
    <row r="9" spans="1:7" ht="91" x14ac:dyDescent="0.35">
      <c r="A9" s="1">
        <f t="shared" si="0"/>
        <v>8</v>
      </c>
      <c r="B9" s="2" t="s">
        <v>6</v>
      </c>
      <c r="C9" s="38" t="s">
        <v>227</v>
      </c>
      <c r="D9" s="27" t="s">
        <v>232</v>
      </c>
      <c r="E9" s="27" t="s">
        <v>194</v>
      </c>
      <c r="F9" s="27" t="s">
        <v>58</v>
      </c>
      <c r="G9" s="30" t="s">
        <v>204</v>
      </c>
    </row>
    <row r="10" spans="1:7" ht="52" x14ac:dyDescent="0.35">
      <c r="A10" s="1">
        <f t="shared" si="0"/>
        <v>9</v>
      </c>
      <c r="B10" s="2" t="s">
        <v>6</v>
      </c>
      <c r="C10" s="38" t="s">
        <v>226</v>
      </c>
      <c r="D10" s="27" t="s">
        <v>56</v>
      </c>
      <c r="E10" s="27" t="s">
        <v>240</v>
      </c>
      <c r="F10" s="27" t="s">
        <v>59</v>
      </c>
      <c r="G10" s="30" t="s">
        <v>195</v>
      </c>
    </row>
    <row r="11" spans="1:7" ht="78" x14ac:dyDescent="0.35">
      <c r="A11" s="1">
        <f t="shared" si="0"/>
        <v>10</v>
      </c>
      <c r="B11" s="2" t="s">
        <v>6</v>
      </c>
      <c r="C11" s="38" t="s">
        <v>228</v>
      </c>
      <c r="D11" s="27" t="s">
        <v>236</v>
      </c>
      <c r="E11" s="27" t="s">
        <v>239</v>
      </c>
      <c r="F11" s="27" t="s">
        <v>72</v>
      </c>
      <c r="G11" s="30" t="s">
        <v>197</v>
      </c>
    </row>
    <row r="12" spans="1:7" ht="260" x14ac:dyDescent="0.35">
      <c r="A12" s="1">
        <f>+A11+1</f>
        <v>11</v>
      </c>
      <c r="B12" s="2" t="s">
        <v>6</v>
      </c>
      <c r="C12" s="38" t="s">
        <v>228</v>
      </c>
      <c r="D12" s="27" t="s">
        <v>246</v>
      </c>
      <c r="E12" s="27" t="s">
        <v>248</v>
      </c>
      <c r="F12" s="27" t="s">
        <v>234</v>
      </c>
      <c r="G12" s="30" t="s">
        <v>247</v>
      </c>
    </row>
    <row r="13" spans="1:7" ht="65" x14ac:dyDescent="0.35">
      <c r="A13" s="1">
        <f>+A12+1</f>
        <v>12</v>
      </c>
      <c r="B13" s="2" t="s">
        <v>5</v>
      </c>
      <c r="C13" s="38" t="s">
        <v>228</v>
      </c>
      <c r="D13" s="27" t="s">
        <v>164</v>
      </c>
      <c r="E13" s="26" t="s">
        <v>198</v>
      </c>
      <c r="F13" s="27" t="s">
        <v>85</v>
      </c>
      <c r="G13" s="15"/>
    </row>
    <row r="14" spans="1:7" ht="52" x14ac:dyDescent="0.35">
      <c r="A14" s="1">
        <f t="shared" si="0"/>
        <v>13</v>
      </c>
      <c r="B14" s="5" t="s">
        <v>223</v>
      </c>
      <c r="C14" s="35" t="s">
        <v>226</v>
      </c>
      <c r="D14" s="26" t="s">
        <v>199</v>
      </c>
      <c r="E14" s="26" t="s">
        <v>233</v>
      </c>
      <c r="F14" s="27" t="s">
        <v>60</v>
      </c>
      <c r="G14" s="43" t="s">
        <v>200</v>
      </c>
    </row>
    <row r="15" spans="1:7" ht="65" x14ac:dyDescent="0.35">
      <c r="A15" s="1">
        <f>A14+1</f>
        <v>14</v>
      </c>
      <c r="B15" s="2" t="s">
        <v>5</v>
      </c>
      <c r="C15" s="38" t="s">
        <v>224</v>
      </c>
      <c r="D15" s="27" t="s">
        <v>201</v>
      </c>
      <c r="E15" s="27" t="s">
        <v>249</v>
      </c>
      <c r="F15" s="27" t="s">
        <v>58</v>
      </c>
      <c r="G15" s="30" t="s">
        <v>202</v>
      </c>
    </row>
    <row r="16" spans="1:7" ht="104" x14ac:dyDescent="0.35">
      <c r="A16" s="44">
        <f>A15+1</f>
        <v>15</v>
      </c>
      <c r="B16" s="48" t="s">
        <v>223</v>
      </c>
      <c r="C16" s="46" t="s">
        <v>226</v>
      </c>
      <c r="D16" s="27" t="s">
        <v>288</v>
      </c>
      <c r="E16" s="27" t="s">
        <v>253</v>
      </c>
      <c r="F16" s="41"/>
      <c r="G16" s="12"/>
    </row>
  </sheetData>
  <sheetProtection algorithmName="SHA-512" hashValue="1JGvvE1Sa5+vtMi6OfT5UMaAifIGY60eH5uDRmrl7i9zTE6bWWuyMgATebAOc8clXr73ULm2Bww6VND8Ib848Q==" saltValue="YOM7TGkplYRg/WhINnZn/w==" spinCount="100000" sheet="1" objects="1" scenarios="1"/>
  <autoFilter ref="A1:G16" xr:uid="{4CA94736-76A7-48EE-B35D-4539F8D90DD1}"/>
  <pageMargins left="0.7" right="0.7" top="0.75" bottom="0.75" header="0.3" footer="0.3"/>
  <pageSetup orientation="portrait" verticalDpi="0" r:id="rId1"/>
  <ignoredErrors>
    <ignoredError sqref="A15"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813CC-FDDB-43F5-94EF-3FEC2707F928}">
  <dimension ref="A1:H42"/>
  <sheetViews>
    <sheetView workbookViewId="0">
      <selection activeCell="G6" sqref="G6:G8"/>
    </sheetView>
  </sheetViews>
  <sheetFormatPr baseColWidth="10" defaultColWidth="11.453125" defaultRowHeight="14" x14ac:dyDescent="0.35"/>
  <cols>
    <col min="1" max="1" width="16.54296875" style="66" customWidth="1"/>
    <col min="2" max="2" width="26.54296875" style="66" customWidth="1"/>
    <col min="3" max="3" width="35.7265625" style="66" customWidth="1"/>
    <col min="4" max="4" width="38.81640625" style="66" customWidth="1"/>
    <col min="5" max="5" width="33.1796875" style="66" customWidth="1"/>
    <col min="6" max="6" width="26.81640625" style="66" customWidth="1"/>
    <col min="7" max="7" width="33.54296875" style="66" customWidth="1"/>
    <col min="8" max="8" width="36.7265625" style="66" customWidth="1"/>
    <col min="9" max="16384" width="11.453125" style="66"/>
  </cols>
  <sheetData>
    <row r="1" spans="1:8" ht="28.5" customHeight="1" x14ac:dyDescent="0.35">
      <c r="A1" s="490" t="s">
        <v>254</v>
      </c>
      <c r="B1" s="498" t="s">
        <v>271</v>
      </c>
      <c r="C1" s="498" t="s">
        <v>265</v>
      </c>
      <c r="D1" s="498"/>
      <c r="E1" s="498"/>
      <c r="F1" s="499"/>
      <c r="G1" s="485" t="s">
        <v>272</v>
      </c>
    </row>
    <row r="2" spans="1:8" ht="28.5" thickBot="1" x14ac:dyDescent="0.4">
      <c r="A2" s="500"/>
      <c r="B2" s="501"/>
      <c r="C2" s="70" t="s">
        <v>268</v>
      </c>
      <c r="D2" s="70" t="s">
        <v>266</v>
      </c>
      <c r="E2" s="70" t="s">
        <v>267</v>
      </c>
      <c r="F2" s="71" t="s">
        <v>269</v>
      </c>
      <c r="G2" s="486"/>
    </row>
    <row r="3" spans="1:8" ht="42.75" customHeight="1" x14ac:dyDescent="0.35">
      <c r="A3" s="493" t="s">
        <v>255</v>
      </c>
      <c r="B3" s="490" t="s">
        <v>256</v>
      </c>
      <c r="C3" s="72"/>
      <c r="D3" s="75" t="s">
        <v>56</v>
      </c>
      <c r="E3" s="80" t="s">
        <v>250</v>
      </c>
      <c r="F3" s="505" t="s">
        <v>288</v>
      </c>
      <c r="G3" s="489" t="s">
        <v>275</v>
      </c>
      <c r="H3" s="65"/>
    </row>
    <row r="4" spans="1:8" ht="42.5" thickBot="1" x14ac:dyDescent="0.4">
      <c r="A4" s="494"/>
      <c r="B4" s="492"/>
      <c r="C4" s="68"/>
      <c r="D4" s="69"/>
      <c r="E4" s="78" t="s">
        <v>53</v>
      </c>
      <c r="F4" s="506"/>
      <c r="G4" s="487"/>
      <c r="H4" s="65"/>
    </row>
    <row r="5" spans="1:8" ht="56.5" thickBot="1" x14ac:dyDescent="0.4">
      <c r="A5" s="494"/>
      <c r="B5" s="73" t="s">
        <v>270</v>
      </c>
      <c r="C5" s="77" t="s">
        <v>261</v>
      </c>
      <c r="D5" s="74" t="s">
        <v>232</v>
      </c>
      <c r="E5" s="95" t="s">
        <v>276</v>
      </c>
      <c r="F5" s="507"/>
      <c r="G5" s="84" t="s">
        <v>274</v>
      </c>
    </row>
    <row r="6" spans="1:8" ht="42.75" customHeight="1" x14ac:dyDescent="0.35">
      <c r="A6" s="494"/>
      <c r="B6" s="490" t="s">
        <v>260</v>
      </c>
      <c r="C6" s="75" t="s">
        <v>262</v>
      </c>
      <c r="D6" s="79" t="s">
        <v>246</v>
      </c>
      <c r="E6" s="81" t="s">
        <v>203</v>
      </c>
      <c r="F6" s="502" t="s">
        <v>199</v>
      </c>
      <c r="G6" s="487" t="s">
        <v>273</v>
      </c>
    </row>
    <row r="7" spans="1:8" ht="28" x14ac:dyDescent="0.35">
      <c r="A7" s="494"/>
      <c r="B7" s="491"/>
      <c r="C7" s="76" t="s">
        <v>164</v>
      </c>
      <c r="D7" s="67" t="s">
        <v>263</v>
      </c>
      <c r="E7" s="82" t="s">
        <v>154</v>
      </c>
      <c r="F7" s="503"/>
      <c r="G7" s="487"/>
    </row>
    <row r="8" spans="1:8" ht="42.5" thickBot="1" x14ac:dyDescent="0.4">
      <c r="A8" s="495"/>
      <c r="B8" s="492"/>
      <c r="C8" s="68"/>
      <c r="D8" s="69" t="s">
        <v>196</v>
      </c>
      <c r="E8" s="83"/>
      <c r="F8" s="504"/>
      <c r="G8" s="488"/>
    </row>
    <row r="10" spans="1:8" ht="14.5" thickBot="1" x14ac:dyDescent="0.4"/>
    <row r="11" spans="1:8" x14ac:dyDescent="0.35">
      <c r="A11" s="496" t="s">
        <v>264</v>
      </c>
      <c r="B11" s="497"/>
    </row>
    <row r="12" spans="1:8" x14ac:dyDescent="0.35">
      <c r="A12" s="85" t="s">
        <v>257</v>
      </c>
      <c r="B12" s="86"/>
    </row>
    <row r="13" spans="1:8" x14ac:dyDescent="0.35">
      <c r="A13" s="87" t="s">
        <v>258</v>
      </c>
      <c r="B13" s="88"/>
    </row>
    <row r="14" spans="1:8" ht="14.5" thickBot="1" x14ac:dyDescent="0.4">
      <c r="A14" s="89" t="s">
        <v>259</v>
      </c>
      <c r="B14" s="90"/>
    </row>
    <row r="39" spans="6:6" x14ac:dyDescent="0.35">
      <c r="F39" s="66">
        <v>20.100000000000001</v>
      </c>
    </row>
    <row r="40" spans="6:6" x14ac:dyDescent="0.35">
      <c r="F40" s="66">
        <v>103.2</v>
      </c>
    </row>
    <row r="42" spans="6:6" x14ac:dyDescent="0.35">
      <c r="F42" s="93">
        <f>+F40/F39</f>
        <v>5.1343283582089549</v>
      </c>
    </row>
  </sheetData>
  <mergeCells count="12">
    <mergeCell ref="A11:B11"/>
    <mergeCell ref="C1:F1"/>
    <mergeCell ref="A1:A2"/>
    <mergeCell ref="B1:B2"/>
    <mergeCell ref="B3:B4"/>
    <mergeCell ref="F6:F8"/>
    <mergeCell ref="F3:F5"/>
    <mergeCell ref="G1:G2"/>
    <mergeCell ref="G6:G8"/>
    <mergeCell ref="G3:G4"/>
    <mergeCell ref="B6:B8"/>
    <mergeCell ref="A3:A8"/>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06669-7CC8-47E7-AD1E-798DCBBB71B8}">
  <dimension ref="A1:D12"/>
  <sheetViews>
    <sheetView workbookViewId="0">
      <selection sqref="A1:D1"/>
    </sheetView>
  </sheetViews>
  <sheetFormatPr baseColWidth="10" defaultColWidth="11.453125" defaultRowHeight="14.5" x14ac:dyDescent="0.35"/>
  <cols>
    <col min="1" max="1" width="35.81640625" customWidth="1"/>
    <col min="2" max="4" width="33.453125" customWidth="1"/>
  </cols>
  <sheetData>
    <row r="1" spans="1:4" s="91" customFormat="1" ht="29.25" customHeight="1" x14ac:dyDescent="0.35">
      <c r="A1" s="508" t="s">
        <v>281</v>
      </c>
      <c r="B1" s="508"/>
      <c r="C1" s="508"/>
      <c r="D1" s="508"/>
    </row>
    <row r="2" spans="1:4" s="91" customFormat="1" ht="30.75" customHeight="1" x14ac:dyDescent="0.35">
      <c r="A2" s="92" t="s">
        <v>277</v>
      </c>
      <c r="B2" s="92" t="s">
        <v>278</v>
      </c>
      <c r="C2" s="92" t="s">
        <v>283</v>
      </c>
      <c r="D2" s="92" t="s">
        <v>279</v>
      </c>
    </row>
    <row r="3" spans="1:4" s="91" customFormat="1" ht="184.5" customHeight="1" x14ac:dyDescent="0.35">
      <c r="A3" s="24" t="s">
        <v>287</v>
      </c>
      <c r="B3" s="24" t="s">
        <v>282</v>
      </c>
    </row>
    <row r="4" spans="1:4" s="91" customFormat="1" x14ac:dyDescent="0.35"/>
    <row r="6" spans="1:4" ht="32.25" customHeight="1" x14ac:dyDescent="0.35">
      <c r="A6" s="509" t="s">
        <v>280</v>
      </c>
      <c r="B6" s="509"/>
      <c r="C6" s="509"/>
      <c r="D6" s="509"/>
    </row>
    <row r="10" spans="1:4" x14ac:dyDescent="0.35">
      <c r="A10" s="91" t="s">
        <v>284</v>
      </c>
    </row>
    <row r="11" spans="1:4" x14ac:dyDescent="0.35">
      <c r="A11" s="91" t="s">
        <v>285</v>
      </c>
    </row>
    <row r="12" spans="1:4" x14ac:dyDescent="0.35">
      <c r="A12" s="91" t="s">
        <v>286</v>
      </c>
    </row>
  </sheetData>
  <mergeCells count="2">
    <mergeCell ref="A1:D1"/>
    <mergeCell ref="A6:D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755E-B785-4135-A7A2-96E47E74C541}">
  <dimension ref="A1"/>
  <sheetViews>
    <sheetView showGridLines="0" zoomScale="87" zoomScaleNormal="87" workbookViewId="0">
      <pane xSplit="17" ySplit="34" topLeftCell="S35" activePane="bottomRight" state="frozen"/>
      <selection pane="topRight" activeCell="R1" sqref="R1"/>
      <selection pane="bottomLeft" activeCell="A35" sqref="A35"/>
      <selection pane="bottomRight" activeCell="S1" sqref="S1"/>
    </sheetView>
  </sheetViews>
  <sheetFormatPr baseColWidth="10" defaultColWidth="11.453125" defaultRowHeight="14.5" x14ac:dyDescent="0.35"/>
  <sheetData/>
  <sheetProtection algorithmName="SHA-512" hashValue="XuuFqH/bSrG4O97fEnpTAJwE2KXmjzwj0mbR3+WJ2jNSI3JO44phnZyp+05ByVjBNtpLNJhBXZ+DJtVUuQDNtA==" saltValue="0vKC6JdOa4jX5zWngAPtpA=="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B4AB0F5EEFA642B7EE3CA758E97E50" ma:contentTypeVersion="2" ma:contentTypeDescription="Create a new document." ma:contentTypeScope="" ma:versionID="6e98656ade2553722f67e3f746b09215">
  <xsd:schema xmlns:xsd="http://www.w3.org/2001/XMLSchema" xmlns:xs="http://www.w3.org/2001/XMLSchema" xmlns:p="http://schemas.microsoft.com/office/2006/metadata/properties" xmlns:ns2="a8ec97e2-d1a8-4805-b1a6-2e12b9e169b4" targetNamespace="http://schemas.microsoft.com/office/2006/metadata/properties" ma:root="true" ma:fieldsID="7a2bd57224c8419e957ac6ee9e7d7e1c" ns2:_="">
    <xsd:import namespace="a8ec97e2-d1a8-4805-b1a6-2e12b9e169b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ec97e2-d1a8-4805-b1a6-2e12b9e169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AB25FC-13EB-411F-BA5E-7CFFE32C2E22}">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62974773-bd70-4edc-be8c-a084c7c69d7c"/>
    <ds:schemaRef ds:uri="http://purl.org/dc/terms/"/>
    <ds:schemaRef ds:uri="http://schemas.openxmlformats.org/package/2006/metadata/core-properties"/>
    <ds:schemaRef ds:uri="http://purl.org/dc/dcmitype/"/>
    <ds:schemaRef ds:uri="2d78a53f-b1b3-4a36-9c44-f5f7c96eda0b"/>
    <ds:schemaRef ds:uri="http://www.w3.org/XML/1998/namespace"/>
  </ds:schemaRefs>
</ds:datastoreItem>
</file>

<file path=customXml/itemProps2.xml><?xml version="1.0" encoding="utf-8"?>
<ds:datastoreItem xmlns:ds="http://schemas.openxmlformats.org/officeDocument/2006/customXml" ds:itemID="{E6B87DA6-797D-4157-A857-EF49D1A3A533}">
  <ds:schemaRefs>
    <ds:schemaRef ds:uri="http://schemas.microsoft.com/sharepoint/v3/contenttype/forms"/>
  </ds:schemaRefs>
</ds:datastoreItem>
</file>

<file path=customXml/itemProps3.xml><?xml version="1.0" encoding="utf-8"?>
<ds:datastoreItem xmlns:ds="http://schemas.openxmlformats.org/officeDocument/2006/customXml" ds:itemID="{2FCD5612-5432-45AB-9EA1-E0CC62853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ec97e2-d1a8-4805-b1a6-2e12b9e169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Menú</vt:lpstr>
      <vt:lpstr>Misión</vt:lpstr>
      <vt:lpstr>Visión</vt:lpstr>
      <vt:lpstr>MEGA 2022</vt:lpstr>
      <vt:lpstr>DOFA</vt:lpstr>
      <vt:lpstr>Objetivos Estratégicos</vt:lpstr>
      <vt:lpstr>Hoja1</vt:lpstr>
      <vt:lpstr>Hoja2</vt:lpstr>
      <vt:lpstr>Mapa Estratégico</vt:lpstr>
      <vt:lpstr>Plan de Acción - Iniciativas</vt:lpstr>
      <vt:lpstr>CMI</vt:lpstr>
      <vt:lpstr>CCE-DES-FM-15</vt:lpstr>
      <vt:lpstr>Control de Cambios</vt:lpstr>
      <vt:lpstr>Listas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Olivera Jimenez</dc:creator>
  <cp:lastModifiedBy>Karina Blanco Marín</cp:lastModifiedBy>
  <dcterms:created xsi:type="dcterms:W3CDTF">2019-07-22T14:54:24Z</dcterms:created>
  <dcterms:modified xsi:type="dcterms:W3CDTF">2021-01-26T16:41:31Z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0x010100D9B4AB0F5EEFA642B7EE3CA758E97E50</vt:lpwstr>
  </property>
</Properties>
</file>