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liz.vasquez\Downloads\"/>
    </mc:Choice>
  </mc:AlternateContent>
  <xr:revisionPtr revIDLastSave="0" documentId="13_ncr:1_{0CD7745F-F374-441E-B658-7FCA63639EC1}" xr6:coauthVersionLast="47" xr6:coauthVersionMax="47" xr10:uidLastSave="{00000000-0000-0000-0000-000000000000}"/>
  <workbookProtection workbookAlgorithmName="SHA-512" workbookHashValue="SNTxD0sw9c8FyZnsEnh5JmGXBPpPn4vhmNjrRpzjWVNbQpFYTivJUNhtojfEOGjnF8aOEY8qmn6bl8DeCWRa7g==" workbookSaltValue="NJG9m+7LYb8zc/Ykc79olg==" workbookSpinCount="100000" lockStructure="1"/>
  <bookViews>
    <workbookView xWindow="-120" yWindow="-120" windowWidth="21840" windowHeight="13140" firstSheet="2" activeTab="5" xr2:uid="{B7355538-350F-4A5C-A3C3-7FD85126A0F6}"/>
  </bookViews>
  <sheets>
    <sheet name="PAI" sheetId="3" r:id="rId1"/>
    <sheet name="PAI 2021" sheetId="9" r:id="rId2"/>
    <sheet name="Seguimiento PAI" sheetId="10" r:id="rId3"/>
    <sheet name="Objetivos Estratégicos" sheetId="5" r:id="rId4"/>
    <sheet name="DOFA 2021" sheetId="8" r:id="rId5"/>
    <sheet name="Control de Ajustes PAI" sheetId="11" r:id="rId6"/>
    <sheet name="Control de Formato" sheetId="7" r:id="rId7"/>
    <sheet name="Listas " sheetId="2" state="hidden" r:id="rId8"/>
  </sheets>
  <externalReferences>
    <externalReference r:id="rId9"/>
    <externalReference r:id="rId10"/>
    <externalReference r:id="rId11"/>
  </externalReferences>
  <definedNames>
    <definedName name="_xlnm._FilterDatabase" localSheetId="5" hidden="1">'Control de Ajustes PAI'!$A$1:$N$25</definedName>
    <definedName name="_xlnm._FilterDatabase" localSheetId="3" hidden="1">'Objetivos Estratégicos'!$A$4:$E$19</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3" l="1"/>
  <c r="F18" i="3"/>
  <c r="E18" i="3"/>
  <c r="D18" i="3"/>
  <c r="R21" i="10"/>
  <c r="R22" i="10"/>
  <c r="R7" i="10"/>
  <c r="R84" i="10"/>
  <c r="R83" i="10"/>
  <c r="R82" i="10"/>
  <c r="R81" i="10"/>
  <c r="R80" i="10"/>
  <c r="R79" i="10"/>
  <c r="R78" i="10"/>
  <c r="R77" i="10"/>
  <c r="R76" i="10"/>
  <c r="R75" i="10"/>
  <c r="R74" i="10"/>
  <c r="R72" i="10"/>
  <c r="R71" i="10"/>
  <c r="R70" i="10"/>
  <c r="R69" i="10"/>
  <c r="R68" i="10"/>
  <c r="R67" i="10"/>
  <c r="R66" i="10"/>
  <c r="R65" i="10"/>
  <c r="R64" i="10"/>
  <c r="R63" i="10"/>
  <c r="R62" i="10"/>
  <c r="R61" i="10"/>
  <c r="R60" i="10"/>
  <c r="R59" i="10"/>
  <c r="R57" i="10"/>
  <c r="R56" i="10"/>
  <c r="R55" i="10"/>
  <c r="R54" i="10"/>
  <c r="R53" i="10"/>
  <c r="R52" i="10"/>
  <c r="R51" i="10"/>
  <c r="R50" i="10"/>
  <c r="R49" i="10"/>
  <c r="R48" i="10"/>
  <c r="R47" i="10"/>
  <c r="R46" i="10"/>
  <c r="R44" i="10"/>
  <c r="R43" i="10"/>
  <c r="R42" i="10"/>
  <c r="R41" i="10"/>
  <c r="R40" i="10"/>
  <c r="R39" i="10"/>
  <c r="R38" i="10"/>
  <c r="R37" i="10"/>
  <c r="R36" i="10"/>
  <c r="R35" i="10"/>
  <c r="R34" i="10"/>
  <c r="R32" i="10"/>
  <c r="R31" i="10"/>
  <c r="R30" i="10"/>
  <c r="R29" i="10"/>
  <c r="R28" i="10"/>
  <c r="R27" i="10"/>
  <c r="R26" i="10"/>
  <c r="R25" i="10"/>
  <c r="R24" i="10"/>
  <c r="R23" i="10"/>
  <c r="R20" i="10"/>
  <c r="R8" i="10"/>
  <c r="R9" i="10"/>
  <c r="R10" i="10"/>
  <c r="R11" i="10"/>
  <c r="R12" i="10"/>
  <c r="R13" i="10"/>
  <c r="R14" i="10"/>
  <c r="R15" i="10"/>
  <c r="R16" i="10"/>
  <c r="R17" i="10"/>
  <c r="R18" i="10"/>
  <c r="M85" i="10"/>
  <c r="M73" i="10"/>
  <c r="M58" i="10"/>
  <c r="M45" i="10"/>
  <c r="M33" i="10"/>
  <c r="M19" i="10"/>
  <c r="M85" i="9"/>
  <c r="M73" i="9"/>
  <c r="M58" i="9"/>
  <c r="AC50" i="9"/>
  <c r="AC46" i="9"/>
  <c r="M45" i="9"/>
  <c r="M33" i="9"/>
  <c r="AB32" i="9"/>
  <c r="AA32" i="9"/>
  <c r="AB31" i="9"/>
  <c r="AA31" i="9"/>
  <c r="AB30" i="9"/>
  <c r="AA30" i="9"/>
  <c r="AB29" i="9"/>
  <c r="AA29" i="9"/>
  <c r="AB25" i="9"/>
  <c r="AA25" i="9"/>
  <c r="AB24" i="9"/>
  <c r="AA24" i="9"/>
  <c r="AB20" i="9"/>
  <c r="AA20" i="9"/>
  <c r="M19" i="9"/>
  <c r="AB17" i="9"/>
  <c r="AB16" i="9"/>
  <c r="AB15" i="9"/>
  <c r="AB14" i="9"/>
  <c r="AB13" i="9"/>
  <c r="AB12" i="9"/>
  <c r="AB11" i="9"/>
  <c r="AB10" i="9"/>
  <c r="AB9" i="9"/>
  <c r="AB8" i="9"/>
  <c r="AB7" i="9"/>
  <c r="C18" i="3"/>
  <c r="B18" i="3"/>
  <c r="AC24" i="9" l="1"/>
  <c r="AC30" i="9"/>
  <c r="AC31" i="9"/>
  <c r="AC25" i="9"/>
  <c r="R85" i="10"/>
  <c r="H12" i="3" s="1"/>
  <c r="R19" i="10"/>
  <c r="H14" i="3" s="1"/>
  <c r="R33" i="10"/>
  <c r="H13" i="3" s="1"/>
  <c r="R73" i="10"/>
  <c r="H17" i="3" s="1"/>
  <c r="R58" i="10"/>
  <c r="H15" i="3" s="1"/>
  <c r="R45" i="10"/>
  <c r="H16" i="3" s="1"/>
  <c r="AC29" i="9"/>
  <c r="AC20" i="9"/>
  <c r="AC32" i="9"/>
  <c r="I12" i="3" l="1"/>
  <c r="O12" i="3"/>
  <c r="I13" i="3"/>
  <c r="O13" i="3"/>
  <c r="I14" i="3"/>
  <c r="O14" i="3"/>
  <c r="I15" i="3"/>
  <c r="O15" i="3"/>
  <c r="I16" i="3"/>
  <c r="O16" i="3"/>
  <c r="I17" i="3"/>
  <c r="O17" i="3"/>
  <c r="H18" i="3"/>
  <c r="I18" i="3" s="1"/>
  <c r="A5" i="5"/>
  <c r="A6" i="5" s="1"/>
  <c r="A7" i="5" s="1"/>
  <c r="A8" i="5" s="1"/>
  <c r="A9" i="5" s="1"/>
  <c r="A10" i="5" s="1"/>
  <c r="A11" i="5" s="1"/>
  <c r="A12" i="5" s="1"/>
  <c r="A13" i="5" s="1"/>
  <c r="A14" i="5" s="1"/>
  <c r="A15" i="5" s="1"/>
  <c r="A16" i="5" s="1"/>
  <c r="A17" i="5" s="1"/>
  <c r="A18" i="5" s="1"/>
  <c r="A19" i="5" s="1"/>
  <c r="O18" i="3" l="1"/>
</calcChain>
</file>

<file path=xl/sharedStrings.xml><?xml version="1.0" encoding="utf-8"?>
<sst xmlns="http://schemas.openxmlformats.org/spreadsheetml/2006/main" count="1870" uniqueCount="774">
  <si>
    <t>CÓDIGO DE FORMATO :</t>
  </si>
  <si>
    <t>CCE-DES-FM-15</t>
  </si>
  <si>
    <t>PLAN DE ACCIÓN INSTITUCIONAL 2021
AGENCIA NACIONAL DE CONTRATACIÓN PÚBLICA - COLOMBIA COMPRA EFICIENTE</t>
  </si>
  <si>
    <t>VERSIÓN DE FORMATO:</t>
  </si>
  <si>
    <t>FECHA DE FORMATO:</t>
  </si>
  <si>
    <t>08 de febrero de 2021</t>
  </si>
  <si>
    <t>VERSIÓN DE REGISTRO:</t>
  </si>
  <si>
    <t>FECHA DE REGISTRO:</t>
  </si>
  <si>
    <t>OBJETIVO:</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</si>
  <si>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</si>
  <si>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</si>
  <si>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</si>
  <si>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</si>
  <si>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</si>
  <si>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CUATRIMESTRE</t>
  </si>
  <si>
    <t>ÁREA</t>
  </si>
  <si>
    <t>NUMERO DE ACCIONES ESTRATEGICAS POR ÁREA</t>
  </si>
  <si>
    <t>PONDERACIÓN DE IMPACTO EN EL CUMPLIMIENTO DEL PAI</t>
  </si>
  <si>
    <t>AVANCE PROGRAMADO ACUMULADO Q1</t>
  </si>
  <si>
    <t>AVANCE PROGRAMADO ACUMULADO Q2</t>
  </si>
  <si>
    <t>AVANCE PROGRAMADO ACUMULADO Q3</t>
  </si>
  <si>
    <t>AVANCE PROGRAMADO ACUMULADOQ4</t>
  </si>
  <si>
    <t>MEDICIÓN DE CUMPLIMIENTO ACUMULADA POR  AREA</t>
  </si>
  <si>
    <t>MEDICIÓN DE IMPACTO  EN EL PAI</t>
  </si>
  <si>
    <t>ESCALA DE ACEPTACIÓN DE AREA</t>
  </si>
  <si>
    <t>AVANCE CONSEGUIDO ACUMULADO Q1</t>
  </si>
  <si>
    <t>AVANCE CONSEGUIDO ACUMULADO Q2</t>
  </si>
  <si>
    <t>AVANCE CONSEGUIDO ACUMULADO Q3</t>
  </si>
  <si>
    <t>AVANCE CONSEGUIDO ACUMULADO Q4</t>
  </si>
  <si>
    <t>DIRECCIÓN GENERAL</t>
  </si>
  <si>
    <t>EN PROCESO DE GESTIÓN EN LA VIGENCIA</t>
  </si>
  <si>
    <t>SUB DIRECCIÓN GESTION CONTRACTUAL</t>
  </si>
  <si>
    <t>SUB DIRECCIÓN NEGOCIOS</t>
  </si>
  <si>
    <t>SUB DIRECCIÓN EMAE</t>
  </si>
  <si>
    <t>SUB DIRECCIÓN IDT</t>
  </si>
  <si>
    <t>SECRETARÍA GENERAL</t>
  </si>
  <si>
    <t>TOTAL</t>
  </si>
  <si>
    <t>DISTRIBUCIÓN DE ACCIONES ESTRATEGICAS 2021</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</si>
  <si>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</si>
  <si>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</si>
  <si>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</si>
  <si>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</si>
  <si>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Arial Nova"/>
        <family val="2"/>
      </rPr>
      <t>HOJA 1. PAI.</t>
    </r>
    <r>
      <rPr>
        <sz val="10"/>
        <color theme="1"/>
        <rFont val="Arial Nova"/>
        <family val="2"/>
      </rPr>
      <t xml:space="preserve"> Presentación - introducción Plan de Acción Institucional 2021.
</t>
    </r>
    <r>
      <rPr>
        <b/>
        <sz val="10"/>
        <color theme="1"/>
        <rFont val="Arial Nova"/>
        <family val="2"/>
      </rPr>
      <t>HOJA 2. PAI 2021.</t>
    </r>
    <r>
      <rPr>
        <sz val="10"/>
        <color theme="1"/>
        <rFont val="Arial Nova"/>
        <family val="2"/>
      </rPr>
      <t xml:space="preserve"> Acciones programadas para la ejecución del plan de acción institucional de la vigencia 2021.
</t>
    </r>
    <r>
      <rPr>
        <b/>
        <sz val="10"/>
        <color theme="1"/>
        <rFont val="Arial Nova"/>
        <family val="2"/>
      </rPr>
      <t xml:space="preserve">HOJA 3.Seguimiento PAI. </t>
    </r>
    <r>
      <rPr>
        <sz val="10"/>
        <color theme="1"/>
        <rFont val="Arial Nova"/>
        <family val="2"/>
      </rPr>
      <t xml:space="preserve">Configura el formato para el registro de avance al PAI
</t>
    </r>
    <r>
      <rPr>
        <b/>
        <sz val="10"/>
        <color theme="1"/>
        <rFont val="Arial Nova"/>
        <family val="2"/>
      </rPr>
      <t>HOJA 4. Objetivos Estratégicos.</t>
    </r>
    <r>
      <rPr>
        <sz val="10"/>
        <color theme="1"/>
        <rFont val="Arial Nova"/>
        <family val="2"/>
      </rPr>
      <t xml:space="preserve"> Consolida los objetivos planteados en Plan Estratégico Institucional 2019 - 2022.
</t>
    </r>
    <r>
      <rPr>
        <b/>
        <sz val="10"/>
        <color theme="1"/>
        <rFont val="Arial Nova"/>
        <family val="2"/>
      </rPr>
      <t xml:space="preserve">HOJA 5. DOFA. </t>
    </r>
    <r>
      <rPr>
        <sz val="10"/>
        <color theme="1"/>
        <rFont val="Arial Nova"/>
        <family val="2"/>
      </rPr>
      <t xml:space="preserve">Consolida las debilidades, oportunidades, fortalezas y amenazas identificados para la vigencia.
</t>
    </r>
    <r>
      <rPr>
        <b/>
        <sz val="10"/>
        <color theme="1"/>
        <rFont val="Arial Nova"/>
        <family val="2"/>
      </rPr>
      <t>HOJA 6. Control de Ajustes PAI.</t>
    </r>
    <r>
      <rPr>
        <sz val="10"/>
        <color theme="1"/>
        <rFont val="Arial Nova"/>
        <family val="2"/>
      </rPr>
      <t xml:space="preserve"> Configura el formato para el registro y trazabilidad de la solicitud de ajustes al contenido de este documento.
</t>
    </r>
    <r>
      <rPr>
        <b/>
        <sz val="10"/>
        <color theme="1"/>
        <rFont val="Arial Nova"/>
        <family val="2"/>
      </rPr>
      <t>HOJA 7. Control de Formato.</t>
    </r>
    <r>
      <rPr>
        <sz val="10"/>
        <color theme="1"/>
        <rFont val="Arial Nova"/>
        <family val="2"/>
      </rPr>
      <t xml:space="preserve"> Configura la trazabilidad de ajustes del formato PAI CCE-DES-FM-15
</t>
    </r>
  </si>
  <si>
    <t>INDICADOR DE COLOR</t>
  </si>
  <si>
    <t>PARAMETRO</t>
  </si>
  <si>
    <t>RESULTADO</t>
  </si>
  <si>
    <t>CALIFICACIÓN</t>
  </si>
  <si>
    <t>90% - 100%</t>
  </si>
  <si>
    <t>CUMPLIMIENTO SOBRESALIENTE</t>
  </si>
  <si>
    <t>SOB</t>
  </si>
  <si>
    <t>80% - 89%</t>
  </si>
  <si>
    <t>CUMPLIMIENTO ACEPTABLE</t>
  </si>
  <si>
    <t>ACP</t>
  </si>
  <si>
    <t>70% - 79%</t>
  </si>
  <si>
    <t>CUMPLIMIENTO INACEPTABLE</t>
  </si>
  <si>
    <t>NO ACP</t>
  </si>
  <si>
    <t>50% - 69%</t>
  </si>
  <si>
    <t>CUMPLIMIENTO INSUFICIENTE</t>
  </si>
  <si>
    <t>INS</t>
  </si>
  <si>
    <t>0 - 49%</t>
  </si>
  <si>
    <t>INCUMPLIDO</t>
  </si>
  <si>
    <t>INC</t>
  </si>
  <si>
    <t>CÓDIGO :</t>
  </si>
  <si>
    <t>VERSIÓN:</t>
  </si>
  <si>
    <t>FECHA:</t>
  </si>
  <si>
    <t>ACTIVIDAD / INICIATIVA</t>
  </si>
  <si>
    <t>No. ITEM</t>
  </si>
  <si>
    <t>PRODUCTOS</t>
  </si>
  <si>
    <t>FECHAS</t>
  </si>
  <si>
    <t>MÉTRICA</t>
  </si>
  <si>
    <t>PRESUPUESTO</t>
  </si>
  <si>
    <t>ID</t>
  </si>
  <si>
    <t xml:space="preserve">Actividad </t>
  </si>
  <si>
    <t>Entregable</t>
  </si>
  <si>
    <t>INICIO</t>
  </si>
  <si>
    <t>FIN</t>
  </si>
  <si>
    <t>Meta / Indicador</t>
  </si>
  <si>
    <t>Formula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</si>
  <si>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</si>
  <si>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</si>
  <si>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</si>
  <si>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</si>
  <si>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</si>
  <si>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</si>
  <si>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</si>
  <si>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</si>
  <si>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</si>
  <si>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</si>
  <si>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</si>
  <si>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</si>
  <si>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</si>
  <si>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</si>
  <si>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</si>
  <si>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</si>
  <si>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</si>
  <si>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</si>
  <si>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</si>
  <si>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</si>
  <si>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 uso</t>
  </si>
  <si>
    <t>SN1</t>
  </si>
  <si>
    <t>Diseñar y adjudicar Instrumentos de Agregación de Demanda (nuevos y renovaciones)</t>
  </si>
  <si>
    <t>Instrumentos de Agregación de Demanda adjudicados</t>
  </si>
  <si>
    <t>25 IAD's  diseñados y adjudicados.
Meta anual de veinticinco (25)</t>
  </si>
  <si>
    <t>IAD = ∑IAD del periodo a evaluar</t>
  </si>
  <si>
    <t>Poner a disposición de los participes del sistema de compra pública documentos de buenas prácticas de contratación.</t>
  </si>
  <si>
    <t>Andrés Ricardo Mancipe González</t>
  </si>
  <si>
    <t>Subdirector de Negocios</t>
  </si>
  <si>
    <t xml:space="preserve">Servicios Profesionales </t>
  </si>
  <si>
    <t>80101601
80101604
80121601</t>
  </si>
  <si>
    <t>En ejecución</t>
  </si>
  <si>
    <t>Inversión</t>
  </si>
  <si>
    <t>Instrumentos de Agregación de Demanda</t>
  </si>
  <si>
    <t>C-0304-1000-2-0-0304001-02</t>
  </si>
  <si>
    <t>Nación</t>
  </si>
  <si>
    <t>SN2</t>
  </si>
  <si>
    <t>Diseñar y adjudicar Instrumentos de Agregación de Demanda del sector salud</t>
  </si>
  <si>
    <t>Instrumentos de Agregación de Demanda adjudicados del sector salud</t>
  </si>
  <si>
    <t>(3) IAD´S del sector salud diseñados y adjudicados.  
Meta anual de tres (3)</t>
  </si>
  <si>
    <t>SN3</t>
  </si>
  <si>
    <t>Incorporar al menos un criterio de sostenibilidad en los IAD´s Instrumentos de Agregación de Demanda para 2020 (nuevos y renovaciones)</t>
  </si>
  <si>
    <t>Instrumentos de Agregación de Demanda adjudicados que  contenga criterio de sostenibilidad</t>
  </si>
  <si>
    <t xml:space="preserve">10 IAD estructurados y adjudicados en 2021 con al menos un criterio de sostenibilidad. </t>
  </si>
  <si>
    <t xml:space="preserve">Sumatoria de IADs nuevos estructurados con criterios de sostenibilidad </t>
  </si>
  <si>
    <t>SN4</t>
  </si>
  <si>
    <t>Incorporar en los Instrumentos de Agregación de Demanda la regionalización empresarial en el mercado de compras públicas de los IAD´s</t>
  </si>
  <si>
    <t>Instrumentos de Agregación de Demanda regional</t>
  </si>
  <si>
    <t xml:space="preserve">3 IAD  estructurados y adjudicados en 2021 que contemplen la segmentación por región </t>
  </si>
  <si>
    <t xml:space="preserve">Sumatoria de IAD  estructurados y adjudicados en 2021 que contemplen la segmentación por región </t>
  </si>
  <si>
    <t>Reglamentar el uso obligatorio de los AMP vigentes y la generación de nuevos para territorios</t>
  </si>
  <si>
    <t>SN5</t>
  </si>
  <si>
    <t xml:space="preserve">Incentivar la participación de MiPymes en los Instrumentos de Agregación de Demanda adjudicados en el 2021 </t>
  </si>
  <si>
    <t xml:space="preserve">Porcentaje de proveedores adjudicados MiPymes </t>
  </si>
  <si>
    <t>20% MiPymes del total de proveedores adjudicados durante la vigencia 2021.</t>
  </si>
  <si>
    <t>(Número de proveedores adjudicados MiPymes / Número de proveedores adjudicados totales)*100</t>
  </si>
  <si>
    <t>Desarrollar un modelo de medición de la eficiencia operacional</t>
  </si>
  <si>
    <t>SN6</t>
  </si>
  <si>
    <t>Cumplimiento a los pactos de crecimiento estipulados por Presidencia de la República del sector para la vigencia 2021</t>
  </si>
  <si>
    <t>Cumplimiento de al menos el 80% de los pactos de crecimiento</t>
  </si>
  <si>
    <t>80% de cumplimiento de los pactos de crecimiento estipulados por Presidencia de la República del sector para la vigencia 2021</t>
  </si>
  <si>
    <t>(Número de pactos de crecimiento cumplidos / Número de  pactos de crecimiento estipulados por Presidencia)*100</t>
  </si>
  <si>
    <t>SN7</t>
  </si>
  <si>
    <t xml:space="preserve">Implementar canales de comunicación para mejorar la difusión de los IAD's disponibles en la Tienda Virtual </t>
  </si>
  <si>
    <t>Número de informes mensuales del estado y evolución de los IAD's disponibles en la TVEC publicados en la pagina web</t>
  </si>
  <si>
    <t>12 informes mensuales del estado y evolución de los IAD's disponibles en la TVEC</t>
  </si>
  <si>
    <t>IF= ∑ Informes publicados en la pagina web</t>
  </si>
  <si>
    <t xml:space="preserve">80101601
</t>
  </si>
  <si>
    <t>SN8</t>
  </si>
  <si>
    <t>Realizar seguimiento a las ventas y ahorros generados a través de los Instrumentos de Agregación de Demanda en operación en la TVEC</t>
  </si>
  <si>
    <t>Informes semestrales de ahorros y ventas generadas a través de los IAD´S.</t>
  </si>
  <si>
    <t>2 Informes semestrales de ahorros y ventas generadas a través de los IAD´S.</t>
  </si>
  <si>
    <t>Numero de documento - Informes</t>
  </si>
  <si>
    <t>SN9</t>
  </si>
  <si>
    <t>Implementación del despliegue de la Tienda Virtual del Estado Colombiano en Territorio (Entidades Estatales y Proveedores)</t>
  </si>
  <si>
    <t xml:space="preserve">Lista de asistencia y evidencia de las formaciones para Entidades Estatales y Proveedores.
</t>
  </si>
  <si>
    <t>15 Capacitaciones dictadas a entidades estatales en el uso de los IAD / AMP en la TVEC</t>
  </si>
  <si>
    <t>Sumatoria de capacitaciones realizadas</t>
  </si>
  <si>
    <t>Promover las capacidades de la compra pública</t>
  </si>
  <si>
    <t>80101601
80101604</t>
  </si>
  <si>
    <t>SN10</t>
  </si>
  <si>
    <t xml:space="preserve">Diseñar y actualizar guías a disposición de los partícipes del sistema de compra pública </t>
  </si>
  <si>
    <t>Manual para el cálculo de ahorros actualizado y aprobado por el Subdirector de Negocios</t>
  </si>
  <si>
    <t>1 Manual de calculo de ahorros de IAD / AMP</t>
  </si>
  <si>
    <t>Numero de documento - Manual</t>
  </si>
  <si>
    <t>SN11</t>
  </si>
  <si>
    <t>Guía para entender los Acuerdos Marco de Precios - V2 actualizada y aprobada por el Subdirector de Negocios</t>
  </si>
  <si>
    <t>1 Guía de comprensión de los AMP actualizada y aprobada</t>
  </si>
  <si>
    <t>Numero de documento - Guía</t>
  </si>
  <si>
    <t>SN12</t>
  </si>
  <si>
    <t>Organizar y clasificar la información de 2020 conforme a las series documentales aprobadas en la Tabla de Retención Documental  a fin de preservar la información generada de acuerdo a las competencias de la subdirección</t>
  </si>
  <si>
    <t>1 Acta de transferencia 
1 Formato único de inventario documental</t>
  </si>
  <si>
    <t xml:space="preserve">Transferencia documental de la vigencia 2020
</t>
  </si>
  <si>
    <t>Numero de Transferencia primaria documental 2020</t>
  </si>
  <si>
    <t>Fortalecer el MIPG para incrementar en 10 puntos la calificación del FURAG</t>
  </si>
  <si>
    <t>12 Acciones</t>
  </si>
  <si>
    <t>GC1</t>
  </si>
  <si>
    <t>Estructurar, publicar y adoptar los documentos tipo del Sector de proyectos de inversión social para el sector de edificaciones educativas, salud y centros deportivos y culturales de acuerdo con las cifras reportadas en el SECOP I y II,.</t>
  </si>
  <si>
    <t>Documento tipo de licitación de obra pública en el sector educativo estructurado y publicado en la página web de la entidad.</t>
  </si>
  <si>
    <t>1 Documento Tipo de obra pública del sector educativo publicado en la página web de la entidad</t>
  </si>
  <si>
    <t>Numero de documento tipo publicado</t>
  </si>
  <si>
    <t>Disponer documentos tipo a los sectores priorizados por el gobierno nacional</t>
  </si>
  <si>
    <t>Jorge Augusto Tirado Navarro</t>
  </si>
  <si>
    <t>Subdirector de Gestión Contractual</t>
  </si>
  <si>
    <t>Documentos Normativos</t>
  </si>
  <si>
    <t>C-0304-1000-2-0-0304005-02</t>
  </si>
  <si>
    <t>GC2</t>
  </si>
  <si>
    <t>Documento tipo de licitación de obra pública en el sector salud estructurado y publicado en la página web de la entidad.</t>
  </si>
  <si>
    <t>1 Documento Tipo de obra pública del sector salud publicado en la página web de la entidad</t>
  </si>
  <si>
    <t>GC3</t>
  </si>
  <si>
    <t>Documento tipo de licitación de obra pública en el sector deportivo y cultural estructurado y publicado en la página web de la entidad.</t>
  </si>
  <si>
    <t>1 Documento Tipo de obra pública del sector  deportivo y cultural publicado en la página web de la entidad</t>
  </si>
  <si>
    <t xml:space="preserve">1
</t>
  </si>
  <si>
    <t>GC4</t>
  </si>
  <si>
    <t>Documento tipo de consultoría de estudios y diseños de Infraestructura de Transporte estructurado y publicado en la página web de la entidad.</t>
  </si>
  <si>
    <t>Documento tipo de consultoría de estudios y diseños de Infraestructura de Transporte y publicado en la página web de la entidad</t>
  </si>
  <si>
    <t>GC5</t>
  </si>
  <si>
    <t>Resolver las consultas recibidas por la Subdirección de Gestión Contractual</t>
  </si>
  <si>
    <t>(1) un informe trimestral con el seguimiento de las consultas formuladas por los actores del Sistema de Compra Pública sobre la aplicación de normas de carácter general recibidas por la Subdirección de Gestión Contractual.</t>
  </si>
  <si>
    <t xml:space="preserve">4 Informes de consultas recibidas y resueltas por la Subdirección de Gestión Contractual. </t>
  </si>
  <si>
    <t xml:space="preserve">Sumatoria de informes entregados de consultas recibidas y resueltas por la Subdirección de Gestión Contractual. </t>
  </si>
  <si>
    <t>GC6</t>
  </si>
  <si>
    <t>Indizar sentencias del Consejo de Estado que contengan temas relacionados con el Sistema de Compra Pública</t>
  </si>
  <si>
    <t>• (1) una matriz con las sentencias indizadas del año 2012.
• (1) un informe de gestión de sentencias indizadas del año 2012.</t>
  </si>
  <si>
    <t>100% de las sentencias indizadas de la vigencia 2012</t>
  </si>
  <si>
    <t>(Número de sentencias indizadas del año 2012 / Número de sentencias contractuales clasificadas del año 2012) x 100</t>
  </si>
  <si>
    <t>Promover la simplificación / racionalización normativa en referencia a la compra y la contratación pública</t>
  </si>
  <si>
    <t>GC7</t>
  </si>
  <si>
    <t>• (1) una matriz con las sentencias indizadas del año 2013.
• (1) un informe de gestión de sentencias indizadas del año 2013.</t>
  </si>
  <si>
    <t>100% de las sentencias indizadas de la vigencia 2013</t>
  </si>
  <si>
    <t>(Número de sentencias indizadas del año 2013 / Número de sentencias contractuales clasificadas del año 2013) x 100</t>
  </si>
  <si>
    <t>GC8</t>
  </si>
  <si>
    <t>• (1) una matriz con las sentencias indizadas del año 2020.
• (1) un informe de gestión de sentencias indizadas del año 2020.</t>
  </si>
  <si>
    <t>100% de las sentencias indizadas de la vigencia 2020</t>
  </si>
  <si>
    <t>(Número de sentencias indizadas del año 2020 / Número de sentencias contractuales clasificadas del año 2020) x 100</t>
  </si>
  <si>
    <t>GC9</t>
  </si>
  <si>
    <t xml:space="preserve">• (1) una matriz con las sentencias indizadas del primer cuatrimestre del año 2021. 
• (1) un informe de gestión de sentencias indizadas del primer cuatrimestre del año 2021. </t>
  </si>
  <si>
    <t>100% de las sentencias indizadas de la vigencia 2021 con corte a 30 de sep. de 2021</t>
  </si>
  <si>
    <t>(Número de sentencias indizadas del primer cuatrimestre de 2021 / Número de sentencias contractuales clasificadas del primer cuatrimestre de 2021) x 100</t>
  </si>
  <si>
    <t>GC10</t>
  </si>
  <si>
    <t>Indizar y concordar los conceptos jurídicos de ANCP-CCE de la Subdirección de Gestión Contractual</t>
  </si>
  <si>
    <t>• (1) una matriz con los conceptos jurídicos de la ANCP-CCE de la Subdirección de Gestión Contractual indizados .
• Normativa contractual con los conceptos expedidos por la ANCP-CCE</t>
  </si>
  <si>
    <t>100% de los conceptos jurídicos indizados cada trimestre de la vigencia 2021</t>
  </si>
  <si>
    <t>(Número de conceptos indizados y concordados en cada trimestre de 2021 sin incluir los rezagados / Número de conceptos enviados en el trimestre sin incluir los rezagados)x100</t>
  </si>
  <si>
    <t>GC11</t>
  </si>
  <si>
    <t>Indizar laudos arbitrales contractuales en materia de infraestructura de mayor relevancia para el sector</t>
  </si>
  <si>
    <t>(1) ficha por cada laudo arbitral indizado</t>
  </si>
  <si>
    <t xml:space="preserve">Número de laudos indizados / Número de laudos arbitrales seleccionados </t>
  </si>
  <si>
    <t>Sumatoria de webinar realizados</t>
  </si>
  <si>
    <t>GC12</t>
  </si>
  <si>
    <t>Participar en la elaboración de normas y reglamentación en compras y contratación pública en conjunto con otros ministerios y departamentos administrativos</t>
  </si>
  <si>
    <t>Promover (2) dos convocatorias de participaciones en la elaboración de dos decretos en conjunto con ministerios y departamentos administrativos.</t>
  </si>
  <si>
    <t>2 Convocatorias de participación en la construcción de normativa</t>
  </si>
  <si>
    <t>Sumatoria de la participación en elaboración de decretos en conjunto con ministerios y departamentos administrativos</t>
  </si>
  <si>
    <t>GC13</t>
  </si>
  <si>
    <t>13 Acciones</t>
  </si>
  <si>
    <t>IDT 1</t>
  </si>
  <si>
    <t xml:space="preserve">Elaborar el plan de actualización de la plataforma SECOP II, incluyendo actualizaciones naturales de la licencia y mantenimiento correctivo. </t>
  </si>
  <si>
    <t>Documento Excel denominado como Plan de Trabajo Despliegue de Releases Menores, el cual contiene el plan de implementación y ejecución de las mejoras funcionales y/o técnicas por cada uno de los mantenimientos correctivos</t>
  </si>
  <si>
    <t>100% de los release menores programados en SECOP II implementados</t>
  </si>
  <si>
    <t>(Releases menores implementados/ Release menores Programados) x 100</t>
  </si>
  <si>
    <t>Fortalecer la disponibilidad del Sistema Electrónico de Compra Pública</t>
  </si>
  <si>
    <t xml:space="preserve">Rigoberto Rodriguez
</t>
  </si>
  <si>
    <t xml:space="preserve">Subdirector de IDT
</t>
  </si>
  <si>
    <t>Servicio técnico</t>
  </si>
  <si>
    <t>Mantenimiento
81112200
Licencia 
81112500</t>
  </si>
  <si>
    <t>Incremento del valor por dinero que obtiene el Estado en la compra pública. Nacional</t>
  </si>
  <si>
    <t>C-0304-1000-2-0-0304009-02-0</t>
  </si>
  <si>
    <t>IDT 2</t>
  </si>
  <si>
    <t>Actualizar la plataforma TVEC a la última versión para incluir mejoras a la aplicación (roadmap funcional y/o técnico).</t>
  </si>
  <si>
    <t>Documento Excel denominado como Plan de Trabajo Release Mayores TVEC el cual contiene la implementación y ejecución de las mejoras funcionales y/o técnicas por cada uno de los releases programados</t>
  </si>
  <si>
    <t>100% de los release mayores programados en TVEC implementados</t>
  </si>
  <si>
    <t>(Releases mayores implementados/ Release mayores Programados) x 100</t>
  </si>
  <si>
    <t>IDT 3</t>
  </si>
  <si>
    <t>Elaborar el plan de trabajo para implementar el Sistema de Backup interno de la ANCP-CCE-</t>
  </si>
  <si>
    <t>Documento Excel denominado Plan de Implementación Sistema de Backup el cual contiene las actividades a desarrollar durante la ejecución del proyecto.</t>
  </si>
  <si>
    <t>100% actividades del plan de trabajo ejecutadas</t>
  </si>
  <si>
    <t>(Número de actividades ejecutadas/Número de actividades programadas) *100</t>
  </si>
  <si>
    <t>Implementar un modelo de Arquitectura Empresarial como habilitador de la política de gobierno digital</t>
  </si>
  <si>
    <t>IDT 4</t>
  </si>
  <si>
    <t>Despliegue en ambiente de Producción de la funcionalidad de PQRSD en el Sistema Orfeo</t>
  </si>
  <si>
    <t>Plataforma Orfeo configurada para gestión de PQRSD</t>
  </si>
  <si>
    <t>1 Plataforma configurada y habilitada para su uso</t>
  </si>
  <si>
    <t xml:space="preserve">Plataforma operando y puesta a disposición </t>
  </si>
  <si>
    <t>IDT 5</t>
  </si>
  <si>
    <t>Grabaciones o listas de asistencia a las Capacitación de uso y apropiación de la plataforma Orfeo al interior de la ANCPCCE</t>
  </si>
  <si>
    <t>2 capacitaciones de uso y apropiación de la plataforma Orfeo</t>
  </si>
  <si>
    <t>Sumatoria del numero de capacitaciones de uso de ORFEO</t>
  </si>
  <si>
    <t>IDT 6</t>
  </si>
  <si>
    <t>Elaborar Plan de trabajo para Despliegue en producción de la segunda Fase de la Plataforma E-Learning</t>
  </si>
  <si>
    <t>Documento Excel denominado como Plan de trabajo para Despliegue en producción de la segunda Fase de la Plataforma E-learning el cual incluye  tres cursos de formación.</t>
  </si>
  <si>
    <t xml:space="preserve">3 cursos de formación disponibles en la plataforma e-learning
</t>
  </si>
  <si>
    <t>Sumatoria de cursos disponibles en la plataforma e-learning</t>
  </si>
  <si>
    <t>IDT 7</t>
  </si>
  <si>
    <t>Elaborar Plan de Trabajo para Implementar  Tercera fase del modelo de seguridad y privacidad de la información -MSPI-</t>
  </si>
  <si>
    <t xml:space="preserve">
Documento Excel denominado como Plan de Trabajo para Implementar  Tercera fase (Implementación) del modelo de seguridad y privacidad de la información -MSPI-, el cual contiene las actividades a desarrollar durante la ejecución del proyecto.
</t>
  </si>
  <si>
    <t>(Número de actividades ejecutadas/Número de actividades programadas) x100</t>
  </si>
  <si>
    <t xml:space="preserve">81111801
80121601
</t>
  </si>
  <si>
    <t>IDT 8</t>
  </si>
  <si>
    <t>Elaborar Plan de Trabajo para Desarrollar la segunda iteración  de Arquitectura Empresarial para la ANCP-CCE-</t>
  </si>
  <si>
    <t>Documento Excel denominado como  Plan de Trabajo para Desarrollar la segunda iteración  de Arquitectura Empresarial para la ANCP-CCE-, el cual contiene las actividades a desarrollar durante la ejecución del proyecto.</t>
  </si>
  <si>
    <t>IDT 9</t>
  </si>
  <si>
    <t>Desarrollar el programa de despliegue territorial mediante la capacitación de Alcaldías y Entidades Territoriales en el uso del SECOP II</t>
  </si>
  <si>
    <t>Listas de asistencia (cuando se realicen de manera presencial) y grabaciones de las sesiones virtuales que evidencien el desarrollo de formaciones.</t>
  </si>
  <si>
    <t>400 Entidades capacitadas</t>
  </si>
  <si>
    <t>Sumatoria de las entidades territoriales capacitadas</t>
  </si>
  <si>
    <t xml:space="preserve">	
86101808</t>
  </si>
  <si>
    <t>IDT 10</t>
  </si>
  <si>
    <t>Capacitar a entidades, proveedores, entes de control y ciudadanía en general, en el uso del SECOP II.</t>
  </si>
  <si>
    <t>Listas de asistencia (cuando se realicen de manera presencial) y grabaciones de las sesiones virtuales que evidencien el desarrollo para 700 capacitaciones en las diferentes modalidades que ofrece la entidad.</t>
  </si>
  <si>
    <t>700 Capacitaciones de diferentes temáticas en el uso del SECOP II</t>
  </si>
  <si>
    <t>Sumatoria de las entidades capacitadas</t>
  </si>
  <si>
    <t>IDT 11</t>
  </si>
  <si>
    <t>11 Acciones</t>
  </si>
  <si>
    <t>EMAE 01</t>
  </si>
  <si>
    <t>Gestionar la suscripción de 3 convenios con entidades estatales con el fin de implementar el Modelo de Abastecimiento Estratégico - Piloto</t>
  </si>
  <si>
    <t>Convenios Suscritos</t>
  </si>
  <si>
    <t xml:space="preserve">3 Convenios suscritos </t>
  </si>
  <si>
    <t>Sumatoria de convenios suscritos</t>
  </si>
  <si>
    <t>Promover iniciativas para optimizar los recursos públicos en términos de tiempo, dinero y capacidad del talento humano y de la eficiencia en los procesos para satisfacer las necesidades de las Entidades Estatales y cumplir su misión.</t>
  </si>
  <si>
    <t>Catalina Pimienta Gomez</t>
  </si>
  <si>
    <t xml:space="preserve">Subdirectora de Estudios de Mercado y Abastecimiento Estratégico </t>
  </si>
  <si>
    <t>EMAE 02</t>
  </si>
  <si>
    <t xml:space="preserve">Realizar procesos de formación en el Modelo de Abastecimiento Estratégico a las entidades pilotos seleccionadas </t>
  </si>
  <si>
    <t xml:space="preserve">Actas de capacitación </t>
  </si>
  <si>
    <t>Sumatoria de Entidades capacitadas</t>
  </si>
  <si>
    <t>EMAE 03</t>
  </si>
  <si>
    <t xml:space="preserve">Estructurar Plan de Comunicaciones para el Modelo de Abastecimiento Estratégico </t>
  </si>
  <si>
    <t xml:space="preserve">Plan de Comunicaciones Modelo de Abastecimiento Estratégico </t>
  </si>
  <si>
    <t xml:space="preserve">1 Plan de Comunicación </t>
  </si>
  <si>
    <t>Numero de documento plan entregado</t>
  </si>
  <si>
    <t>EMAE 04</t>
  </si>
  <si>
    <t xml:space="preserve">Diseñar programa de formación virtual. </t>
  </si>
  <si>
    <t xml:space="preserve">Programa de Formación Virtual </t>
  </si>
  <si>
    <t>1  Programa de Formación MAE</t>
  </si>
  <si>
    <t>Programa de Formación MAE</t>
  </si>
  <si>
    <t>EMAE 05</t>
  </si>
  <si>
    <t>Realizar informes estratégicos con información del sistema de compras públicas</t>
  </si>
  <si>
    <t>Informes estratégicos con información del sistema de compras públicas</t>
  </si>
  <si>
    <t>15/01/2021</t>
  </si>
  <si>
    <t>31/12/2021</t>
  </si>
  <si>
    <t>Sumatoria  de  Informes estratégicos entregados</t>
  </si>
  <si>
    <t>EMAE 06</t>
  </si>
  <si>
    <t>Implementar algoritmos entregados por la Universidad de los Andes en la consultoría de Presidencia</t>
  </si>
  <si>
    <t>Informe de resultado de la implementación</t>
  </si>
  <si>
    <t>30/06/2021</t>
  </si>
  <si>
    <t>1 Informe del resultado de la implementación</t>
  </si>
  <si>
    <t>Sumatoria de informe del resultado de la implementación</t>
  </si>
  <si>
    <t>EMAE 07</t>
  </si>
  <si>
    <t>Implementar algoritmos entregados por los equipos de DS4A - MinTic. Sobre los retos planteados en ciencia de datos</t>
  </si>
  <si>
    <t>EMAE 08</t>
  </si>
  <si>
    <t xml:space="preserve">Desarrollar herramientas para la ciudadanía que fomenten la transparencia y el acceso a la información. </t>
  </si>
  <si>
    <t>Herramienta o visualización interactiva</t>
  </si>
  <si>
    <t>2 herramientas o visualizaciones desarrolladas</t>
  </si>
  <si>
    <t>Sumatoria de herramientas desarrolladas</t>
  </si>
  <si>
    <t>Diseñar e implementar programas de I+D+I en pro del desarrollo institucional y/o la contratación y compra pública</t>
  </si>
  <si>
    <t>EMAE 09</t>
  </si>
  <si>
    <t xml:space="preserve">Generar alianzas o sinergias con mecanismos de participación ciudadana para fomentar gestión del conocimiento del Observatorio oficial de contratación Estatal. </t>
  </si>
  <si>
    <t xml:space="preserve">Informe  de gestión. </t>
  </si>
  <si>
    <t>2 informes de la gestión realizada.</t>
  </si>
  <si>
    <t>Sumatoria de informes de la gestión realizada.</t>
  </si>
  <si>
    <t>EMAE 10</t>
  </si>
  <si>
    <t>Realizar Benchmarking latinoamericano de gestión de observatorios de contratación pública</t>
  </si>
  <si>
    <t xml:space="preserve">Informe </t>
  </si>
  <si>
    <t xml:space="preserve">1 Informe y análisis comparativo. </t>
  </si>
  <si>
    <t>Sumatoria informe comparativo</t>
  </si>
  <si>
    <t>EMAE 11</t>
  </si>
  <si>
    <t xml:space="preserve">Realizar informe trimestral de las actividades desarrolladas por el Observatorio. </t>
  </si>
  <si>
    <t>Informe de resultado</t>
  </si>
  <si>
    <t>4 informes de la gestión realizada.</t>
  </si>
  <si>
    <t>EMAE 12</t>
  </si>
  <si>
    <t>Organizar y clasificar la información de 2020 conforme a las series documentales estructuradas sin aprobación con el grupo de gestión documental a fin de preservar la información generada de acuerdo a las competencias de la subdirección</t>
  </si>
  <si>
    <t>SG01</t>
  </si>
  <si>
    <t>Fortalecimiento de los canales de atención incluyente de la ANCPCCE</t>
  </si>
  <si>
    <t>Capacitación interna  de los canales de atención incluyente  a los colaboradores de la entidad evidenciada mediante grabación y memorias de la misma.</t>
  </si>
  <si>
    <t>1 capacitación</t>
  </si>
  <si>
    <t>Número de capacitaciones dictadas</t>
  </si>
  <si>
    <t xml:space="preserve">Claudia Ximena Lopez Pareja </t>
  </si>
  <si>
    <t>Secretaria General</t>
  </si>
  <si>
    <t>SG02</t>
  </si>
  <si>
    <t>Evaluar la percepción de los grupos de valor en la Agencia Nacional de Contratación Pública - Colombia Compra Eficiente-.</t>
  </si>
  <si>
    <t>Publicar en la página un informe semestral de la percepción de los usuarios en canales de atención.</t>
  </si>
  <si>
    <t>2 Informes publicados en la pagina web</t>
  </si>
  <si>
    <t>Sumatoria de los informes de percepción generados</t>
  </si>
  <si>
    <t>SG03</t>
  </si>
  <si>
    <t>Fortalecer los mecanismos dispuestos por la ANCP-CCE para la prestación del servicio y radicación de PQRS por el ciudadano</t>
  </si>
  <si>
    <t>Mecanismo electrónico para  solicitud de atención presencial disponible en la página web de la entidad, de conformidad con la Res 1519 de 2020 de MinTIC</t>
  </si>
  <si>
    <t>1 mecanismo electrónico de solicitud de atención presencial en pagina web</t>
  </si>
  <si>
    <t>Mecanismo electrónico puesto a disposición</t>
  </si>
  <si>
    <t>SG04</t>
  </si>
  <si>
    <t>Desarrollar e implementar el teletrabajo (plan piloto) en los servidores públicos de la ANCP-CCE</t>
  </si>
  <si>
    <t>Presentar estado de avance  semestral del desarrollo  de la prueba piloto de la implementación del Teletrabajo</t>
  </si>
  <si>
    <t>Reporte semestral de estado de avance del desarrollo prueba piloto del teletrabajo</t>
  </si>
  <si>
    <t>Número reportes de avance de la implementación piloto de teletrabajo</t>
  </si>
  <si>
    <t>Proponer el rediseño de la estructura organizacional</t>
  </si>
  <si>
    <t>SG05</t>
  </si>
  <si>
    <t>Fortalecer la política de gestión del conocimiento en la ANCPCCE</t>
  </si>
  <si>
    <t xml:space="preserve">Definir y aprobar la política de gestión del conocimiento de la ANCP-CCE.
Presentar estado de avance del desarrollo de la política de gestión del conocimiento. </t>
  </si>
  <si>
    <t>1 Plan de implementación de la política de Gestión de Conocimiento.
Nota: El plan contendrá el estado de avance</t>
  </si>
  <si>
    <t>Numero de actividades ejecutadas en el periodo / numero de actividades programadas en el periodo</t>
  </si>
  <si>
    <t>SG06</t>
  </si>
  <si>
    <t>Desarrollar las actividades enfocadas a la Re- adaptación laboral, estableciendo actividades inherentes a los procesos de readaptación en el plan de bienestar y capacitación de la ANCP-CCE</t>
  </si>
  <si>
    <t xml:space="preserve">Definir y aprobar las actividades de readaptación laboral de la ANCP-CCE como parte del plan de bienestar  y capacitación de la entidad.
Presentar informe de avance del desarrollo  del programa. </t>
  </si>
  <si>
    <t>1. Documento aprobación de las actividades de readaptación laboral de la ANCP-CCE. (Primer semestre)
1. Informe de ejecución  (Segundo semestre)</t>
  </si>
  <si>
    <t>SG07</t>
  </si>
  <si>
    <t>Desarrollar la estrategia para mejorar el clima laboral y riesgo psicosocial de la ANCP-CCE, analizando los resultados obtenidos durante el 2020 y estableciendo las actividades necesarias para aumentar la percepción de favorabilidad de todos los colaboradores de la ANCP-CCE</t>
  </si>
  <si>
    <t xml:space="preserve">Definir y aprobar el plan de actividades  enfocado al mejoramiento del clima laboral y mitigación del riesgo psicosocial.
Presentar el estado de avance del desarrollo  del plan de actividades.
</t>
  </si>
  <si>
    <t>1 Plan de mejoramiento de clima laboral y riesgo psicosocial con estado de avance.
1. Nota: El plan contendrá el estado de avance</t>
  </si>
  <si>
    <t>SG08</t>
  </si>
  <si>
    <t>Fortalecer la evaluación de desempeño, estableciendo el sistema propio de evaluación del desempeño siendo enviado para aprobación al CNSC</t>
  </si>
  <si>
    <t>Acto administrativo de adopción del sistema propio 2022
Documento entrega a la CNSC para aprobación</t>
  </si>
  <si>
    <t>2 entregables que evidencia de la presentación a la CNSC el sistema de evaluación de desempeño propio de la ANCP-CCE</t>
  </si>
  <si>
    <t>Sumatoria de entregables de evidencia.</t>
  </si>
  <si>
    <t>SG09</t>
  </si>
  <si>
    <t>Actualizar y publicar la Política de Gestión Documental de la Entidad, con el propósito de que esté integrada por los componentes que establece la normatividad vigente de acuerdo con el Decreto 2609 de 2012.</t>
  </si>
  <si>
    <t>Política de gestión documental actualizada y publicada</t>
  </si>
  <si>
    <t>Política de Gestión Documental actualizada</t>
  </si>
  <si>
    <t>Numero de política de gestión documental actualizada y publicada</t>
  </si>
  <si>
    <t>SG10</t>
  </si>
  <si>
    <t>Organizar y clasificar la información de 2020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</si>
  <si>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</si>
  <si>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 xml:space="preserve">Transferencia documental de la vigencia 2020 de los 6 procesos de Secretaria General
</t>
  </si>
  <si>
    <t>Transferencia primaria documental 2020 de todos los procesos del área</t>
  </si>
  <si>
    <t>SG12</t>
  </si>
  <si>
    <t>Actualizar y publicar el Programa de Gestión Documental de los componentes definidos en el  Decreto 2609 de 2012. (Instrumentos archivísticos)</t>
  </si>
  <si>
    <t>Programa de gestión documental actualizado y publicado.</t>
  </si>
  <si>
    <t>1 Programa de Gestión Documental 2021</t>
  </si>
  <si>
    <t>Número de programa de gestión documental aprobado y publicado</t>
  </si>
  <si>
    <t>SG13</t>
  </si>
  <si>
    <t>Presentación del proyecto de las TRD de la ANCP-CCE al Archivo General de la Nación, cumpliendo con las disposiciones legales en materia archivística y establecidas al interior de la Entidad.</t>
  </si>
  <si>
    <t xml:space="preserve">Proyecto de actualización de las TRD de la ANCP-CCE al Archivo General de la Nación </t>
  </si>
  <si>
    <t>Proyecto actualización de las TRD</t>
  </si>
  <si>
    <t>Número de proyecto de actualización de las TRD presentado al AGN</t>
  </si>
  <si>
    <t>SG14</t>
  </si>
  <si>
    <t xml:space="preserve">Actualizar, publicar y socializar el Manual de Contratación de la Agencia Nacional de Contratación Pública - Colombia Compra Eficiente. </t>
  </si>
  <si>
    <t>Manual de Contratación publicado y socializado</t>
  </si>
  <si>
    <t xml:space="preserve"> 01/02/2021</t>
  </si>
  <si>
    <t>Documento publicado y socializado</t>
  </si>
  <si>
    <t>Documento actualizado</t>
  </si>
  <si>
    <t>SG15</t>
  </si>
  <si>
    <t>Elaborar y consolidar el presupuesto de funcionamiento de la Entidad para su inclusión y aprobación en el presupuesto general de la entidad.</t>
  </si>
  <si>
    <t>Anteproyecto de presupuesto de la vigencia  2022</t>
  </si>
  <si>
    <t>Radicado interno de presentación de anteproyecto 2021</t>
  </si>
  <si>
    <t>Documento anteproyecto radicado</t>
  </si>
  <si>
    <t>15 Acciones</t>
  </si>
  <si>
    <t>DG01</t>
  </si>
  <si>
    <t>En cumplimiento del documento  CONPES 3983 de Desarrollo Espacial Proponer ajustes a mecanismos de compra y a contratación pública de normatividad general para bienes y servicios espaciales, con el fin de reducir barreras de acceso para empresas nacionales que ofrecen bienes y servicios satelitales. (Línea de acción 2.3.).</t>
  </si>
  <si>
    <t>1. Documento de diagnóstico de barreras en los mecanismos de compra y contratación pública de normatividad general para empresas nacionales que ofrecen bienes y servicios satelitales. 
2. Documento de propuesta de ajustes normativos a mecanismos de compra y contratación pública de normatividad general para bienes y servicios espaciales.</t>
  </si>
  <si>
    <t xml:space="preserve">2 Documentos que soporten el cumplimiento de la acción 2.3. del CONPES 3989: (1) Documento diagnostico (primer semestre) y (2) Documento de propuesta de ajuste normativo (segundo semestre) </t>
  </si>
  <si>
    <t>Sumatoria de documentos que soporten el cumplimiento al documento CONPES 3983</t>
  </si>
  <si>
    <t>Juan David Marín López</t>
  </si>
  <si>
    <t>Dirección General
Asesor Jurídico</t>
  </si>
  <si>
    <t>DG02</t>
  </si>
  <si>
    <t>Elaborar y difundir instrumentos y herramientas que faciliten la comprensión de las compras y la contratación pública del Estado y promuevan las mejores prácticas, la eficiencia, transparencia y competitividad del mismo.</t>
  </si>
  <si>
    <t>1 Documento compilado con artículos escritos por representantes del gobierno nacional en temas de compras, contratación pública y corrupción</t>
  </si>
  <si>
    <t>1 Documento que compile artículos descritos</t>
  </si>
  <si>
    <t>Numero de documento entregado a comunicaciones</t>
  </si>
  <si>
    <t>DG03</t>
  </si>
  <si>
    <t>Hacer monitoreo de las mejores prácticas internacionales aplicables al Sistema de Compra Pública Colombiano</t>
  </si>
  <si>
    <t>Informes con síntesis de practicas identificadas socializados con el Comité Directivo</t>
  </si>
  <si>
    <t>2 Documentos elaborados, estandarizados  y socializados con el Comité Directivo</t>
  </si>
  <si>
    <t>Sumatoria de documentos  elaborados, estandarizados y socializados</t>
  </si>
  <si>
    <t xml:space="preserve">Steven Orozco </t>
  </si>
  <si>
    <t xml:space="preserve">Dirección General
Asesor Económico </t>
  </si>
  <si>
    <t>DG04</t>
  </si>
  <si>
    <t>Promover la innovación como medio para potencializar el impacto estratégico de las actividades de la Agencia</t>
  </si>
  <si>
    <t>Sesiones documentadas de co-creación del Comité de Innovación de la Agencia con identificación de proyectos innovadores con potencial de implementación en la entidad.</t>
  </si>
  <si>
    <t xml:space="preserve">2 Actas de sesiones del comité de Innovación de la Agencia. </t>
  </si>
  <si>
    <t>Sumatoria de sesiones del comité adelantadas</t>
  </si>
  <si>
    <t>DG05</t>
  </si>
  <si>
    <t>Cumplimento del Plan Estratégico de Comunicaciones 2021 presentado aprobado</t>
  </si>
  <si>
    <t xml:space="preserve">100 % actividades programadas con sus respectivos soportes. </t>
  </si>
  <si>
    <t xml:space="preserve">90 % actividades programadas con sus respectivos soportes. </t>
  </si>
  <si>
    <t>(número de actividades cumplidas/ número de actividades programadas en el plan estratégico de comunicaciones) x 100</t>
  </si>
  <si>
    <t>Dirección General
Asesor Comunicaciones</t>
  </si>
  <si>
    <t>DG06</t>
  </si>
  <si>
    <t>En cumplimiento de la Ley de transparencia  ejecutar acciones de comunicaciones para promover los ejercicios de Rendición de Cuentas</t>
  </si>
  <si>
    <t xml:space="preserve">100 % de Ejecución de las actividades programadas con sus respectivos soportes. </t>
  </si>
  <si>
    <t>100% de ejecución de actividades programadas para ejercicios de rendición de cuentas</t>
  </si>
  <si>
    <t>(número de actividades cumplidas/ número de actividades programadas para el ejercicio de RdC 2021) x 100</t>
  </si>
  <si>
    <t>DG07</t>
  </si>
  <si>
    <t>Promover el desarrollo de los consejos directivos en la vigencia 2021</t>
  </si>
  <si>
    <t>Actas de consejo directivo desarrollados en 2021 con soportes de desarrollo, incluidas la citaciones, orden del día y presentaciones</t>
  </si>
  <si>
    <t>100% de las actas de consejo directivo desarrolladas</t>
  </si>
  <si>
    <t>(Actas de consejo directivos / Consejos directivos desarrollados) x 100</t>
  </si>
  <si>
    <t>Proponer iniciativas y/o estrategias que promuevan la sostenibilidad de la ANCPCCE</t>
  </si>
  <si>
    <t>Mauro Palta Cerón</t>
  </si>
  <si>
    <t>Dirección General
Asesor Experto</t>
  </si>
  <si>
    <t>DG08</t>
  </si>
  <si>
    <t>Implementar, mantener y mejorar el sistema integrado de gestión institucional mediante la promoción del fortalecimiento institucional en la medición de FURAG</t>
  </si>
  <si>
    <t>Plan de mejora a resultados de FURAG 2020 con seguimiento de estado de avance</t>
  </si>
  <si>
    <t>1 Plan de mejora implementado al índice de desempeño institucional que incluya estado de avance a cada acción</t>
  </si>
  <si>
    <t>Numero de Plan de Mejoramiento implementado</t>
  </si>
  <si>
    <t>Karina Blanco</t>
  </si>
  <si>
    <t>Dirección General
Asesor Planeación</t>
  </si>
  <si>
    <t>DG09</t>
  </si>
  <si>
    <t xml:space="preserve">Garantizar el ejercicio del control interno y supervisar su efectividad y la observancia de sus recomendaciones.
</t>
  </si>
  <si>
    <t>Plan de mejora  de resultados del informe  de la Evaluación Independiente del Sistema de Control Interno correspondiente al segundo semestre de 2020</t>
  </si>
  <si>
    <t>1 Plan de mejora de resultados de evaluación independiente</t>
  </si>
  <si>
    <t>DG10</t>
  </si>
  <si>
    <t xml:space="preserve">Formular, ejecutar y evaluar el Plan Anual de Auditoría 2021 aprobado por el Comité Institucional de Coordinación de Control Interno CICCI. </t>
  </si>
  <si>
    <t xml:space="preserve">1. Plan Anual Auditoría aprobado por el CICCI. 
2. Once (11) monitoreos mensuales al avance de ejecución del Plan Anual de Auditoría 2021. 
3. Un (1) informe general de la ejecución del Plan Anual de Auditoría 2021 dirigido al CICCI, en donde se detallen las actividades ejecutadas por el equipo de Control Interno en cumplimiento de los roles designados en el Decreto 648 de 2017. </t>
  </si>
  <si>
    <t>1 Seguimiento a la ejecución del Plan Anual de Auditoría 2021</t>
  </si>
  <si>
    <t>Número de entregables programados / Sobre número de entregables ejecutados * 100</t>
  </si>
  <si>
    <t>Judith Gomez Zambrano</t>
  </si>
  <si>
    <t>Dirección General
Asesor Control Interno</t>
  </si>
  <si>
    <t>DG11</t>
  </si>
  <si>
    <t>Organizar y clasificar la información de 2020 conforme a las series documentales estructuradas sin aprobación con el grupo de gestión documental a fin de preservar la información generada de acuerdo a las competencias de la dirección general</t>
  </si>
  <si>
    <t xml:space="preserve">Sonia Rodríguez </t>
  </si>
  <si>
    <t>Dirección General
Analista</t>
  </si>
  <si>
    <t>SEGUIMIENTO DE PLAN DE ACCIÓN INSTITUCIONAL 2021
AGENCIA NACIONAL DE CONTRATACIÓN PÚBLICA - COLOMBIA COMPRA EFICIENTE</t>
  </si>
  <si>
    <t>CUMPLIMIENTO Q1</t>
  </si>
  <si>
    <t>CUMPLIMIENTO Q2</t>
  </si>
  <si>
    <t>CUMPLIMIENTO Q3</t>
  </si>
  <si>
    <t>CUMPLIMIENTO Q4</t>
  </si>
  <si>
    <t>CUANTIFICACIÓN</t>
  </si>
  <si>
    <t>(2) dos participaciones en la elaboración de dos decretos en conjunto con ministerios y departamentos administrativos.</t>
  </si>
  <si>
    <t>2 Convocatorias de participación en la contrucción de normativa</t>
  </si>
  <si>
    <t>Capacitación interna  de los canales de atención incluyente  a los colaboradores de la entidad evidenciada mediante grabacion y memorias de la misma.</t>
  </si>
  <si>
    <t>Sumatoria de los informes de percepcion generados</t>
  </si>
  <si>
    <t>Presentar estado de avance  semestral del desarrollo  de la prueba piloto de la implementacion del Teletrabajo</t>
  </si>
  <si>
    <t>Desarrollar las actividaes enfocadas a la Re- adaptación laboral, estableciendo actividades inherentes a los procesos de readaptación en el plan de bienestar y capacitación de la ANCP-CCE</t>
  </si>
  <si>
    <t xml:space="preserve">Definir y aprobar las actividades de re-adaptación laboral de la ANCP-CCE como parte del plan de bienestar  y capacitación de la entidad.
Presentar informe de avance del desarrollo  del programa. </t>
  </si>
  <si>
    <t>1. Documento aprobación de las actividades de re-adaptación laboral de la ANCP-CCE. (Primer semestre)
1. Informe de ejecución  (Segundo semestre)</t>
  </si>
  <si>
    <t>Numero de politica de gestion documental actualizada y publicada</t>
  </si>
  <si>
    <t>1 Acta de transferencia por proceso
1 Formato Ünico de Inventario documental por proceso</t>
  </si>
  <si>
    <t>Número de proyecto de actualizacion de las TRD presentado al AGN</t>
  </si>
  <si>
    <t>OBJETIVOS ESTATÉGICOS PLAN ESTRATEGICO INSTITUCIONAL 2019 - 2022</t>
  </si>
  <si>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</si>
  <si>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</si>
  <si>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</si>
  <si>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</si>
  <si>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</si>
  <si>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</si>
  <si>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</si>
  <si>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</si>
  <si>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</si>
  <si>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</si>
  <si>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</si>
  <si>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</si>
  <si>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</si>
  <si>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Arial Nova"/>
        <family val="2"/>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</si>
  <si>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</si>
  <si>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</si>
  <si>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</si>
  <si>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Arial Nova"/>
        <family val="2"/>
      </rPr>
      <t>Relatoría</t>
    </r>
    <r>
      <rPr>
        <sz val="11"/>
        <rFont val="Arial Nova"/>
        <family val="2"/>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</si>
  <si>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</si>
  <si>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</si>
  <si>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</si>
  <si>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</si>
  <si>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</si>
  <si>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</si>
  <si>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</si>
  <si>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</si>
  <si>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</si>
  <si>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</si>
  <si>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</si>
  <si>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</si>
  <si>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</si>
  <si>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</si>
  <si>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</si>
  <si>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t>CÓDIGO: CCE-DES-FM-15</t>
  </si>
  <si>
    <t>DEBILIDADES  - OPORTUNIDADES - FORTALEZAS Y AMENAZAS 2021</t>
  </si>
  <si>
    <t>FECHA: 08 de febrero de 2021</t>
  </si>
  <si>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</si>
  <si>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</si>
  <si>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</si>
  <si>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</si>
  <si>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</si>
  <si>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</si>
  <si>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</si>
  <si>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</si>
  <si>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</si>
  <si>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</si>
  <si>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</si>
  <si>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</si>
  <si>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</si>
  <si>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</si>
  <si>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</si>
  <si>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</si>
  <si>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</si>
  <si>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</si>
  <si>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</si>
  <si>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</si>
  <si>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</si>
  <si>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</si>
  <si>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</si>
  <si>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</si>
  <si>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</si>
  <si>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</si>
  <si>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</si>
  <si>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</si>
  <si>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</si>
  <si>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</si>
  <si>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</si>
  <si>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</si>
  <si>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</si>
  <si>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</si>
  <si>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</si>
  <si>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</si>
  <si>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</si>
  <si>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</si>
  <si>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</si>
  <si>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</si>
  <si>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</si>
  <si>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</si>
  <si>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Arial Nova"/>
        <family val="2"/>
      </rPr>
      <t>MDE</t>
    </r>
    <r>
      <rPr>
        <sz val="10"/>
        <rFont val="Arial Nova"/>
        <family val="2"/>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</si>
  <si>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</si>
  <si>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</si>
  <si>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</si>
  <si>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</si>
  <si>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</si>
  <si>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</si>
  <si>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</si>
  <si>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</si>
  <si>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</si>
  <si>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Arial Nova"/>
        <family val="2"/>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</si>
  <si>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</si>
  <si>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</si>
  <si>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</si>
  <si>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</si>
  <si>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</si>
  <si>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</si>
  <si>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</si>
  <si>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</si>
  <si>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</si>
  <si>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</si>
  <si>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</si>
  <si>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</si>
  <si>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</si>
  <si>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</si>
  <si>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</si>
  <si>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</si>
  <si>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</si>
  <si>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</si>
  <si>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</si>
  <si>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</si>
  <si>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</si>
  <si>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</si>
  <si>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</si>
  <si>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</si>
  <si>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</si>
  <si>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</si>
  <si>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</si>
  <si>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</si>
  <si>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</si>
  <si>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</si>
  <si>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</si>
  <si>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</si>
  <si>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</si>
  <si>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</si>
  <si>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</si>
  <si>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</si>
  <si>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</si>
  <si>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</si>
  <si>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</si>
  <si>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</si>
  <si>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Arial Nova"/>
        <family val="2"/>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</si>
  <si>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</si>
  <si>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</si>
  <si>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</si>
  <si>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</si>
  <si>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</si>
  <si>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</si>
  <si>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</si>
  <si>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</si>
  <si>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</si>
  <si>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</si>
  <si>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t>CONTROL DE SOLICITUD DE MODIFICACIONES - AJUSTES Y CAMBIO DE PLAN DE ACCIÓN 2021</t>
  </si>
  <si>
    <t>TIPO DE SOLICITUD</t>
  </si>
  <si>
    <t>ÁREA RESPONSABLE</t>
  </si>
  <si>
    <r>
      <t xml:space="preserve">FECHA DE SOLICITUD
</t>
    </r>
    <r>
      <rPr>
        <b/>
        <sz val="8"/>
        <color theme="0"/>
        <rFont val="Arial Nov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</si>
  <si>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</si>
  <si>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</si>
  <si>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</si>
  <si>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</si>
  <si>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</si>
  <si>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</si>
  <si>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</si>
  <si>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VERSIÓN VIGENTE PAI</t>
  </si>
  <si>
    <t>FECHA DE VERSIÓN PAI 2021</t>
  </si>
  <si>
    <t>CÓD</t>
  </si>
  <si>
    <t>CONSEC</t>
  </si>
  <si>
    <t>MES/AÑO</t>
  </si>
  <si>
    <t>PAI 2021 V.1.</t>
  </si>
  <si>
    <t>Dirección General</t>
  </si>
  <si>
    <t>Primer versión de Plan de Acción Aprobado</t>
  </si>
  <si>
    <t>N.A.</t>
  </si>
  <si>
    <t>Modificación</t>
  </si>
  <si>
    <t>Subdirección Gestión Contractual</t>
  </si>
  <si>
    <t>GC</t>
  </si>
  <si>
    <t>Q1</t>
  </si>
  <si>
    <t>Segunda versión PAI 2021</t>
  </si>
  <si>
    <t xml:space="preserve">Ninguna </t>
  </si>
  <si>
    <t>Subdirección de IDT</t>
  </si>
  <si>
    <t>IDT</t>
  </si>
  <si>
    <t>Alaración</t>
  </si>
  <si>
    <t>Subdirección de EMAE</t>
  </si>
  <si>
    <t>EMAE</t>
  </si>
  <si>
    <t>Q2</t>
  </si>
  <si>
    <t>Secretaría General</t>
  </si>
  <si>
    <t>SG</t>
  </si>
  <si>
    <t>PAA 2021 V.1.</t>
  </si>
  <si>
    <t>Q3</t>
  </si>
  <si>
    <t>Comunicaciones Dirección General</t>
  </si>
  <si>
    <t>DG - COM</t>
  </si>
  <si>
    <t>Q4</t>
  </si>
  <si>
    <t>DG</t>
  </si>
  <si>
    <t>Subdirección Negocios</t>
  </si>
  <si>
    <t>NG</t>
  </si>
  <si>
    <t>CÓDIGO</t>
  </si>
  <si>
    <t>VERSIÓN</t>
  </si>
  <si>
    <t>FECHA</t>
  </si>
  <si>
    <t>ELABORÓ</t>
  </si>
  <si>
    <t>REVISÓ</t>
  </si>
  <si>
    <t>AJUSTES</t>
  </si>
  <si>
    <t>01</t>
  </si>
  <si>
    <t>Carolina Olivera</t>
  </si>
  <si>
    <t>Creacion de formato</t>
  </si>
  <si>
    <t>02</t>
  </si>
  <si>
    <t>Ajuste de uso al formato</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</si>
  <si>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</si>
  <si>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</si>
  <si>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</si>
  <si>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</si>
  <si>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</si>
  <si>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</si>
  <si>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</si>
  <si>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</si>
  <si>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</si>
  <si>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</si>
  <si>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</si>
  <si>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</si>
  <si>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</si>
  <si>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Tercera versión del PAI 2021</t>
  </si>
  <si>
    <t>Modificación de los entregables Q2/Q3/Q4</t>
  </si>
  <si>
    <t>Cuarta versión del PAI 2021</t>
  </si>
  <si>
    <t>Modificación de los entregables Q2/Q4</t>
  </si>
  <si>
    <t>María Alejandra Gutiérrez</t>
  </si>
  <si>
    <t>Modificación de los entregables Q3/Q4</t>
  </si>
  <si>
    <t>Quinta versión del PAI 2021</t>
  </si>
  <si>
    <t>Modificación de los entregables Q2/Q3</t>
  </si>
  <si>
    <t>SG1</t>
  </si>
  <si>
    <t>IDT1</t>
  </si>
  <si>
    <t>EMAE2</t>
  </si>
  <si>
    <t>EMAE1</t>
  </si>
  <si>
    <t>VERSIÓN: 02</t>
  </si>
  <si>
    <t xml:space="preserve">15 Informes estratégicos </t>
  </si>
  <si>
    <t xml:space="preserve">3 Capacitaciones a Entidades Estatales </t>
  </si>
  <si>
    <t>EMAE3</t>
  </si>
  <si>
    <t>Modificación del entregable Q2</t>
  </si>
  <si>
    <t>Sexta versión del PAI 2021</t>
  </si>
  <si>
    <t>NG1</t>
  </si>
  <si>
    <t>NG2</t>
  </si>
  <si>
    <t>Presentar el plan de acción 2021 de la entidad como un instrumento mediante el cual las dependencias programan y realizan seguimiento a las estrategias, actividades e indicadores asociados a los objetivos estratégicos institucionales para el cumplimiento de los resultados definidos para la vigencia.</t>
  </si>
  <si>
    <t>Séptima versión del PAI 2021</t>
  </si>
  <si>
    <t>SG2</t>
  </si>
  <si>
    <t>Modificación de los entregables Q3 y Q4</t>
  </si>
  <si>
    <t>Octava versión del PAI 2021</t>
  </si>
  <si>
    <t>OBSERVACIONES LINK EVIDENCIA Q2</t>
  </si>
  <si>
    <t>SEGUIMIENTO TRIMESTRAL  PLAN DE ACCIÓN</t>
  </si>
  <si>
    <t>CCE-DES-FM-16 de Informe Interno - Informe trimestral de consultas recibidas Subdirección de Gestión Contractual - Segundo trimestre 2021​
Enlace evidencia:  https://teams.microsoft.com/_#/files/General?threadId=19%3A548d9c98f3b64b8fb737ba6254fe68ea%40thread.skype&amp;ctx=channel&amp;context=GC5&amp;rootfolder=%252Fsites%252FReportePlaneacin%252FDocumentos%2520compartidos%252FGeneral%252F2021%252F06.%2520RAE%2520JUN%252FPLAN%2520DE%2520ACCI%25C3%2593N%252FGC5</t>
  </si>
  <si>
    <t>Matriz de providencias indizadas 2013
Repositorio providencias indizadas 2013
CCE-DES-FM-16 de Informe Interno - Informe de gestión de providencias 2013
Enlace evidencia: 
https://teams.microsoft.com/_#/files/General?threadId=19%3A548d9c98f3b64b8fb737ba6254fe68ea%40thread.skype&amp;ctx=channel&amp;context=GC7&amp;rootfolder=%252Fsites%252FReportePlaneacin%252FDocumentos%2520compartidos%252FGeneral%252F2021%252F06.%2520RAE%2520JUN%252FPLAN%2520DE%2520ACCI%25C3%2593N%252FGC7</t>
  </si>
  <si>
    <t>Matriz de conceptos indizados del año 2021 sin incluir los conceptos rezagados.
Normativa contractual con los conceptos expedidos por la ANCP-CCE
Enlace evidencia: 
https://teams.microsoft.com/_#/files/General?threadId=19%3A548d9c98f3b64b8fb737ba6254fe68ea%40thread.skype&amp;ctx=channel&amp;context=GC10&amp;rootfolder=%252Fsites%252FReportePlaneacin%252FDocumentos%2520compartidos%252FGeneral%252F2021%252F06.%2520RAE%2520JUN%252FPLAN%2520DE%2520ACCI%25C3%2593N%252FGC10</t>
  </si>
  <si>
    <t>(15) fichas de laudos arbitrales indizados
Enlace evidencia: 
https://teams.microsoft.com/_#/files/General?threadId=19%3A548d9c98f3b64b8fb737ba6254fe68ea%40thread.skype&amp;ctx=channel&amp;context=GC11&amp;rootfolder=%252Fsites%252FReportePlaneacin%252FDocumentos%2520compartidos%252FGeneral%252F2021%252F06.%2520RAE%2520JUN%252FPLAN%2520DE%2520ACCI%25C3%2593N%252FGC11</t>
  </si>
  <si>
    <t>Se adjunta el informe semestral de avance de plan piloto teletrabajo de la ANCP-CCE, en el siguiente link:
https://teams.microsoft.com/l/file/55035554-245A-4ECC-93FB-EAE03362E9D5?tenantId=7b09041e-2451-49d0-8cb1-79d5e3d8c1be&amp;fileType=pdf&amp;objectUrl=https%3A%2F%2Fcceficiente.sharepoint.com%2Fsites%2FRAESecretaraGeneral%2FDocumentos%20compartidos%2FGeneral%2F2021%2F06.%20RAE%20JUNIO%2FTALENTO%20HUMANO%2FEvidencia%20plan%20de%20acci%C3%B3n%2FI%20informe%20semestre%20teletrabajo.pdf&amp;baseUrl=https%3A%2F%2Fcceficiente.sharepoint.com%2Fsites%2FRAESecretaraGeneral&amp;serviceName=teams&amp;threadId=19:819cd685b50040f698364805f76bb086@thread.skype&amp;groupId=cd8418fb-f950-4209-8f68-89da0202fd72</t>
  </si>
  <si>
    <t>Se realizó capacitación el 20 de abril de 2021 por medio de teams. Se anexa grabación en el siguiete link:
https://cceficiente.sharepoint.com/sites/RAESecretaraGeneral/Documentos%20compartidos/General/2021/06.%20RAE%20JUNIO/SERVICIO%20AL%20CIUDADANO/PAI/SG01%20PAI%20Capacitacion%20_Inclusi%C3%B3n%20social_-20210420_150444-Grabaci%C3%B3n%20de%20la%20reuni%C3%B3n%20-%20copia.mp4</t>
  </si>
  <si>
    <t>Actividad que se cumplió en un 100% y se encuentran los soportes en el siguiente link:
https://cceficiente.sharepoint.com/:f:/s/RAESecretaraGeneral/EhWoTLLcDSVPopl86kA8YLwBAv4XzWNby623ovD3pb4Rhw?e=Doit68</t>
  </si>
  <si>
    <t>Con corte a junio de 2021 se realizó el quinto monitoreo a la ejecución del Plan Anual de Auditoría 2021. 
Por lo anterior, con corte a junio se ha ejecutado el 50% de lo programado por Control Interno en el Plan de Acción 2021 de la Entidad. 
https://teams.microsoft.com/l/file/669FC2E7-B8E8-41AA-9498-3F48D4CD166A?tenantId=7b09041e-2451-49d0-8cb1-79d5e3d8c1be&amp;fileType=xlsx&amp;objectUrl=https%3A%2F%2Fcceficiente.sharepoint.com%2Fsites%2FReportePlaneacin-Controlinterno%2FDocumentos%20compartidos%2FGeneral%2F2021%2FRAE%20Junio%2FCuadro%20monitoreo%20CI%20junio%202021.xlsx&amp;baseUrl=https%3A%2F%2Fcceficiente.sharepoint.com%2Fsites%2FReportePlaneacin-Controlinterno&amp;serviceName=teams&amp;threadId=19:ad8bba1b670d45f0af43e718e2d65e58@thread.skype&amp;groupId=dca8776b-64bb-410e-a4d1-051816af9ccf</t>
  </si>
  <si>
    <t>Reporte cierre ciclo de formación dirigido al Ministerio de Minas y Energía del Modelo de Abastecimiento Estratégico más la evidencia de las sesiones adelantadas, por el equipo de Abastecimiento Estratégico de la Subdirección EMAE
https://teams.microsoft.com/_#/files/General?threadId=19%3A4934c1322775446782ea3bba891fadab%40thread.tacv2&amp;ctx=channel&amp;context=Ciclo%2520de%2520formaci%25C3%25B3n%2520MAE%2520ANCP%2520CCE-MME&amp;rootfolder=%252Fsites%252FReportePlaneacinEMAE%252FDocumentos%2520compartidos%252FGeneral%252F2021%252F06%2520RAE%2520JUN%252F1.Cumplimiento%2520Plan%2520de%2520Acci%25C3%25B3n%2520Institucional%25202021%252FEMAE02%252FCiclo%2520de%2520formaci%25C3%25B3n%2520MAE%2520ANCP%2520CCE-MME</t>
  </si>
  <si>
    <t xml:space="preserve">Reporte de 6 informes estratégicos del sistema de compra pública elaborados por el equipo de analítica de la Subdirección EMAE. 
https://teams.microsoft.com/_#/files/General?threadId=19%3A4934c1322775446782ea3bba891fadab%40thread.tacv2&amp;ctx=channel&amp;context=EMAE05&amp;rootfolder=%252Fsites%252FReportePlaneacinEMAE%252FDocumentos%2520compartidos%252FGeneral%252F2021%252F06%2520RAE%2520JUN%252F1.Cumplimiento%2520Plan%2520de%2520Acci%25C3%25B3n%2520Institucional%25202021%252FEMAE05
</t>
  </si>
  <si>
    <t>Reporte del informe resultado revisión algoritmos de mejoramiento de la calidad de los datos de las plataformas del SECOP Contrato 249 – 20 DAPRE UNIANDES. El equipo de Análisis de Datos de la Subdirección de Estudios de Mercado y Abastecimiento Estratégico – EMAE  realizó la revisión de estos datos utilizando la información histórica de SECOP I y SECOP II
https://teams.microsoft.com/l/file/D0A79E9F-7F09-4AC7-8D70-D4A1517728A2?tenantId=7b09041e-2451-49d0-8cb1-79d5e3d8c1be&amp;fileType=pdf&amp;objectUrl=https%3A%2F%2Fcceficiente.sharepoint.com%2Fsites%2FReportePlaneacinEMAE%2FDocumentos%20compartidos%2FGeneral%2F2021%2F06%20RAE%20JUN%2F1.Cumplimiento%20Plan%20de%20Acci%C3%B3n%20Institucional%202021%2FEMAE06%2FInforme%20Resultado%20Implementaci%C3%B3n%20Algoritmos%20UNIANDES.pdf&amp;baseUrl=https%3A%2F%2Fcceficiente.sharepoint.com%2Fsites%2FReportePlaneacinEMAE&amp;serviceName=teams&amp;threadId=19:4934c1322775446782ea3bba891fadab@thread.tacv2&amp;groupId=2e873d45-bd1f-4ad3-8083-e578cc76ea44</t>
  </si>
  <si>
    <t>La de la subdirección de Estudios de Mercado y Abastecimiento Estratégico, ha elaborado una herramienta de acceso público, donde podrá encontrar la información de la planeación (PAA) de las entidades relacionadas con la vigencia 2021.
https://teams.microsoft.com/_#/files/General?threadId=19%3A4934c1322775446782ea3bba891fadab%40thread.tacv2&amp;ctx=channel&amp;context=EMAE08&amp;rootfolder=%252Fsites%252FReportePlaneacinEMAE%252FDocumentos%2520compartidos%252FGeneral%252F2021%252F06%2520RAE%2520JUN%252F1.Cumplimiento%2520Plan%2520de%2520Acci%25C3%25B3n%2520Institucional%25202021%252FEMAE08</t>
  </si>
  <si>
    <t>Reporte Informe Benchmarking Latinoamericano Observatorios Compra Pública, en el cual se pretende dar a conocer la operación de distintos observatorios de contratación u oficinas de compra y contratación pública de Latinoamérica, para poder identificar acciones de mejora o nuevas actividades a implementar dentro de nuestro observatorio.
https://teams.microsoft.com/l/file/B306291C-A6C6-4FC7-9A4E-67D52A9ABC1B?tenantId=7b09041e-2451-49d0-8cb1-79d5e3d8c1be&amp;fileType=pdf&amp;objectUrl=https%3A%2F%2Fcceficiente.sharepoint.com%2Fsites%2FReportePlaneacinEMAE%2FDocumentos%20compartidos%2FGeneral%2F2021%2F06%20RAE%20JUN%2F1.Cumplimiento%20Plan%20de%20Acci%C3%B3n%20Institucional%202021%2FEMAE10%2FInforme%20Benchmarking%20Lationamericano%20Observatorios%20Compra%20P%C3%BAblica.pdf&amp;baseUrl=https%3A%2F%2Fcceficiente.sharepoint.com%2Fsites%2FReportePlaneacinEMAE&amp;serviceName=teams&amp;threadId=19:4934c1322775446782ea3bba891fadab@thread.tacv2&amp;groupId=2e873d45-bd1f-4ad3-8083-e578cc76ea44</t>
  </si>
  <si>
    <t>Presentación del informe de las actividades desarrolladas por el observatorio oficial de contratación estatal, para dar a conocer los resultados del trabajo realizado por este grupo interno de trabajo durante el segundo trimestre del año.
https://teams.microsoft.com/l/file/E3BDCA24-5635-40B9-9741-2CD35575748B?tenantId=7b09041e-2451-49d0-8cb1-79d5e3d8c1be&amp;fileType=pdf&amp;objectUrl=https%3A%2F%2Fcceficiente.sharepoint.com%2Fsites%2FReportePlaneacinEMAE%2FDocumentos%20compartidos%2FGeneral%2F2021%2F06%20RAE%20JUN%2F1.Cumplimiento%20Plan%20de%20Acci%C3%B3n%20Institucional%202021%2FEMAE11%2FInforme%202Q%20Observatorio%20-%202021.pdf&amp;baseUrl=https%3A%2F%2Fcceficiente.sharepoint.com%2Fsites%2FReportePlaneacinEMAE&amp;serviceName=teams&amp;threadId=19:4934c1322775446782ea3bba891fadab@thread.tacv2&amp;groupId=2e873d45-bd1f-4ad3-8083-e578cc76ea44</t>
  </si>
  <si>
    <t>Durante el segundo trimestre se avanzó en la implementación de Releases menores y plan de trabajo top  50 que hace parte de la licencia de mantenimiento como puede verse reflejado en el plan de trabajo.
Como evidencia se remite el plan de trabajo con porcentaje de avance:
https://teams.microsoft.com/l/file/E2DED198-71EE-42DD-A8E7-F44BFE0DCFC2?tenantId=7b09041e-2451-49d0-8cb1-79d5e3d8c1be&amp;fileType=xlsx&amp;objectUrl=https%3A%2F%2Fcceficiente.sharepoint.com%2Fsites%2FReportePlaneacinSubdireccinIDT%2FDocumentos%20compartidos%2FGeneral%2F2021%2F6.RAE%20JUNIO%2FPlan%20de%20Acci%C3%B3n%2FIDT%201%2FPlanDespliegues_ReleasesRoadMap_SECOPII%2030-06-2021.xlsx&amp;baseUrl=https%3A%2F%2Fcceficiente.sharepoint.com%2Fsites%2FReportePlaneacinSubdireccinIDT&amp;serviceName=teams&amp;threadId=19:1f4870bcb5f94c479b3d11112ecc905d@thread.skype&amp;groupId=f6384a78-cb0e-4b33-8217-0352b4205431</t>
  </si>
  <si>
    <t>Dando cumplimiento al plan de trabajo se ejecutó el despliegue del reléase R30 en ambiente de producción.
Como evidencia se remite el plan de trabajo con porcentaje de avance:
https://teams.microsoft.com/l/file/977404BC-0EBC-4CC4-8572-3C85FF92E476?tenantId=7b09041e-2451-49d0-8cb1-79d5e3d8c1be&amp;fileType=xlsx&amp;objectUrl=https%3A%2F%2Fcceficiente.sharepoint.com%2Fsites%2FReportePlaneacinSubdireccinIDT%2FDocumentos%20compartidos%2FGeneral%2F2021%2F6.RAE%20JUNIO%2FPlan%20de%20Acci%C3%B3n%2FIDT%202%2FPlanDesplieguesTVECPlanAccion_2021.xlsx&amp;baseUrl=https%3A%2F%2Fcceficiente.sharepoint.com%2Fsites%2FReportePlaneacinSubdireccinIDT&amp;serviceName=teams&amp;threadId=19:1f4870bcb5f94c479b3d11112ecc905d@thread.skype&amp;groupId=f6384a78-cb0e-4b33-8217-0352b4205431</t>
  </si>
  <si>
    <t>Durante el segundo trimestre se ha realizado seguimiento a la ejecución de este proyecto de manera semanal desde la PMO, donde se ha visibilizado que el proyecto ha logrado avanzar en mayor porcentaje de lo planeado y con corte a 30 de junio el porcentaje de cumplimiento del plan quedo en el 72%. Como evidencia se remite el plan de trabajo con porcentaje de avance:
https://teams.microsoft.com/l/file/904DF945-0046-4949-8EAC-BEB6E38B5617?tenantId=7b09041e-2451-49d0-8cb1-79d5e3d8c1be&amp;fileType=xlsx&amp;objectUrl=https%3A%2F%2Fcceficiente.sharepoint.com%2Fsites%2FReportePlaneacinSubdireccinIDT%2FDocumentos%20compartidos%2FGeneral%2F2021%2F6.RAE%20JUNIO%2FPlan%20de%20Acci%C3%B3n%2FIDT%203%2FPlan%20Implementacion%20Backup.xlsx&amp;baseUrl=https%3A%2F%2Fcceficiente.sharepoint.com%2Fsites%2FReportePlaneacinSubdireccinIDT&amp;serviceName=teams&amp;threadId=19:1f4870bcb5f94c479b3d11112ecc905d@thread.skype&amp;groupId=f6384a78-cb0e-4b33-8217-0352b4205431</t>
  </si>
  <si>
    <t xml:space="preserve">Durante el segundo trimestre se ha avanzado en la ejecución del plan según lo planeado. Como evidencia se remite el plan de trabajo con porcentaje de avance:
https://teams.microsoft.com/_#/files/General?threadId=19%3A1f4870bcb5f94c479b3d11112ecc905d%40thread.skype&amp;ctx=channel&amp;context=IDT%25207&amp;rootfolder=%252Fsites%252FReportePlaneacinSubdireccinIDT%252FDocumentos%2520compartidos%252FGeneral%252F2021%252F6.RAE%2520JUNIO%252FPlan%2520de%2520Acci%25C3%25B3n%252FIDT%25207 
</t>
  </si>
  <si>
    <t>Para el segundo trimestre se avanzo según lo definido en el plan.
Como evidencia se remite el plan de trabajo con porcentaje de avance:
https://teams.microsoft.com/_#/files/General?threadId=19%3A1f4870bcb5f94c479b3d11112ecc905d%40thread.skype&amp;ctx=channel&amp;context=IDT%25208&amp;rootfolder=%252Fsites%252FReportePlaneacinSubdireccinIDT%252FDocumentos%2520compartidos%252FGeneral%252F2021%252F3.%2520RAE%2520MARZO%252FPLAN%2520DE%2520ACCION%252FIDT%25208</t>
  </si>
  <si>
    <t xml:space="preserve">En total en el segundo trimestre se atendieron 132 entidades y se adelantaron 61 sesiones de capacitación con 1.393 usuarios capacitados, lo que corresponde al 132% del 25% establecido para el segundo trimestre.
Soportes: 
Formaciones de formadores: 
https://cceficiente.sharepoint.com/sites/Formacin/Documentos%20compartidos/Forms/AllItems.aspx?id=%2Fsites%2FFormacin%2FDocumentos%20compartidos%2FGeneral%2FNubeUsoApropiacion%2FSFFormacionFormadores%2F2021&amp;p=true&amp;originalPath=aHR0cHM6Ly9jY2VmaWNpZW50ZS5zaGFyZXBvaW50LmNvbS86Zjovcy9Gb3JtYWNpbi9FcGpJT2F1QlplcEJqTTJLOXlTVWI0OEJTZUhiYjVEQ0owQVJjZFFMd2hvbXRnP3J0aW1lPV9vNG9YNDlGMlVn 
Acompañamientos: 
https://cceficiente.sharepoint.com/sites/Formacin/Documentos%20compartidos/Forms/AllItems.aspx?id=%2Fsites%2FFormacin%2FDocumentos%20compartidos%2FGeneral%2FNubeUsoApropiacion%2FSFAcompa%C3%B1amientos%2F2021&amp;p=true&amp;originalPath=aHR0cHM6Ly9jY2VmaWNpZW50ZS5zaGFyZXBvaW50LmNvbS86Zjovcy9Gb3JtYWNpbi9FaTlUQmxvZFAwUkZwcGluT2xteU0xTUI2V21QQ184RHBNZ05lMWxwa3dMOGdnP3J0aW1lPW0yVWZjbzlGMlVn </t>
  </si>
  <si>
    <t>Con corte a 30 de junio de 2021 se ejecutaron un total de 127 capacitaciones dirigidas a entidades, proveedores, entes de control y ciudadanía en general, en las diferentes modalidades de formación que ofrece la entidad, con un total de 4.790 personas capacitadas.
Lo que corresponde al 72,57% del 25% establecido para el segundo trimestre, teniendo en cuenta que para la vigencia se plantea como meta ejecutar 700 capacitaciones.
Soportes:
Acompañamientos: 
https://cceficiente.sharepoint.com/sites/Formacin/Documentos%20compartidos/Forms/AllItems.aspx?id=%2Fsites%2FFormacin%2FDocumentos%20compartidos%2FGeneral%2FNubeUsoApropiacion%2FSFAcompa%C3%B1amientos%2F2021&amp;p=true&amp;originalPath=aHR0cHM6Ly9jY2VmaWNpZW50ZS5zaGFyZXBvaW50LmNvbS86Zjovcy9Gb3JtYWNpbi9FaTlUQmxvZFAwUkZwcGluT2xteU0xTUI2V21QQ184RHBNZ05lMWxwa3dMOGdnP3J0aW1lPWNMZjdHSkJGMlVn
Talleres:
https://cceficiente.sharepoint.com/sites/Formacin/Documentos%20compartidos/Forms/AllItems.aspx?id=%2Fsites%2FFormacin%2FDocumentos%20compartidos%2FGeneral%2FNubeUsoApropiacion%2FSFTalleres%2F2021&amp;p=true&amp;originalPath=aHR0cHM6Ly9jY2VmaWNpZW50ZS5zaGFyZXBvaW50LmNvbS86Zjovcy9Gb3JtYWNpbi9Fc1c5SW1vS0V4QklxUjRVaW1hTFJzd0JRTFNtYzVYa1BNU2tIRkVXZndHdFZnP3J0aW1lPWdrenJjcEJGMlVn  
Eventos:
https://cceficiente.sharepoint.com/sites/Formacin/Documentos%20compartidos/Forms/AllItems.aspx?id=%2Fsites%2FFormacin%2FDocumentos%20compartidos%2FGeneral%2FNubeUsoApropiacion%2FSFEventos%2F2021&amp;p=true&amp;originalPath=aHR0cHM6Ly9jY2VmaWNpZW50ZS5zaGFyZXBvaW50LmNvbS86Zjovcy9Gb3JtYWNpbi9FaDQxODFJV2N1MU12T2pyN1hHQzdNY0JheWk3WTFER2xRZWQ2TnZaMEhCN0xRP3J0aW1lPXdmNHFqWkJGMlVn 
Generalizadas:
https://cceficiente.sharepoint.com/sites/Formacin/Documentos%20compartidos/Forms/AllItems.aspx?id=%2Fsites%2FFormacin%2FDocumentos%20compartidos%2FGeneral%2FNubeUsoApropiacion%2FSFGeneralizadas%2F2021&amp;p=true&amp;originalPath=aHR0cHM6Ly9jY2VmaWNpZW50ZS5zaGFyZXBvaW50LmNvbS86Zjovcy9Gb3JtYWNpbi9Fb0pJel9ONlNDOVBqbEFfM1NoNmVqRUJVaXlDaTF5a3VCLUZUN2R6N3lZMWxBP3J0aW1lPUY2VDducEJGMlVn</t>
  </si>
  <si>
    <t>Reporte del informe de compra pública de bienes y servicios satelitales, presentado al Director General José Andrés O’Meara Riveira el día 15-Jun-21
https://teams.microsoft.com/l/file/11AAE9E7-B5FA-4A7C-B57C-761AF817946B?tenantId=7b09041e-2451-49d0-8cb1-79d5e3d8c1be&amp;fileType=pdf&amp;objectUrl=https%3A%2F%2Fcceficiente.sharepoint.com%2Fsites%2FPlaneacinDireccinGeneral%2FDocumentos%20compartidos%2FGeneral%2F2021%2FJunio%2FPlan%20de%20Acci%C3%B3n%2FDG01%20-%20015_DG.25.4%20Informe%20de%20Compra%20P%C3%BAblica%20de%20Bienes%20y%20Servicios%20Satelitales.pdf&amp;baseUrl=https%3A%2F%2Fcceficiente.sharepoint.com%2Fsites%2FPlaneacinDireccinGeneral&amp;serviceName=teams&amp;threadId=19:42ac133e689e4e7ca3ce0b58d9b202cc@thread.skype&amp;groupId=95673365-bdfa-4a67-895d-e8290d0e8850</t>
  </si>
  <si>
    <t>Acta de sesiones del comité de Innovación de la Agencia
https://teams.microsoft.com/l/file/AF4308C1-EC16-45A5-915B-A799C0C78C91?tenantId=7b09041e-2451-49d0-8cb1-79d5e3d8c1be&amp;fileType=pdf&amp;objectUrl=https%3A%2F%2Fcceficiente.sharepoint.com%2Fsites%2FPlaneacinDireccinGeneral%2FDocumentos%20compartidos%2FGeneral%2F2021%2FJunio%2FPlan%20de%20Acci%C3%B3n%2FDG04%201103221%20Acta%20Comit%C3%A9%20Innovaci%C3%B3n%20Q1.pdf&amp;baseUrl=https%3A%2F%2Fcceficiente.sharepoint.com%2Fsites%2FPlaneacinDireccinGeneral&amp;serviceName=teams&amp;threadId=19:42ac133e689e4e7ca3ce0b58d9b202cc@thread.skype&amp;groupId=95673365-bdfa-4a67-895d-e8290d0e8850</t>
  </si>
  <si>
    <t>Se presentó y aprobó ante comité - Evidencias Cumplimiento PEC: 
https://teams.microsoft.com/l/file/1537E567-F231-474E-893C-81633CCB6D52?tenantId=7b09041e-2451-49d0-8cb1-79d5e3d8c1be&amp;fileType=xlsx&amp;objectUrl=https%3A%2F%2Fcceficiente.sharepoint.com%2Fsites%2FReportePlaneacinComunicaciones%2FDocumentos%20compartidos%2FGeneral%2F2021%2F06.%20RAE%20JUN%2FPLAN%20DE%20ACCI%C3%93N%2FDG%2005%2F006.2021-CCE-COM-PL-02Plan%20Estrat%C3%A9gico%20de%20Comunicaciones.VF%20Junio.xlsx&amp;baseUrl=https%3A%2F%2Fcceficiente.sharepoint.com%2Fsites%2FReportePlaneacinComunicaciones&amp;serviceName=teams&amp;threadId=19:6977c08012654879b3c441f336a5face@thread.skype&amp;groupId=1004fea8-7462-4dfe-891d-8698e449990f</t>
  </si>
  <si>
    <t xml:space="preserve">Revisar las evidencias en el siguiente link:
https://cceficiente.sharepoint.com/:b:/s/IndicadoresdelPlandeaccinNEGOCIOS/EawYKIOXOZdCrl-aej38SDsBIlefVQq47Uksn3pA7VJmJw?e=qdZKEp
</t>
  </si>
  <si>
    <t xml:space="preserve">Revisar las evidencias en el siguiente link:
https://cceficiente.sharepoint.com/:b:/s/IndicadoresdelPlandeaccinNEGOCIOS/EZUn8NSBN-dNkKhh58fuabMBPJIRDW91Q6gLYHlXWEkSqw?e=C4MK1a
</t>
  </si>
  <si>
    <t>Para revisar los informes publicados en la página web de la tvec:
 https://www.colombiacompra.gov.co/tienda-virtual-del-estado-colombiano/informes-mensuales-de-la-tienda-virtual-del-estado-colombiano
https://cceficiente.sharepoint.com/:w:/s/IndicadoresdelPlandeaccinNEGOCIOS/EVQ5ptgF4fVPkVnKbPESHLAB5LIf2tAmJxZ4T0fOFToAbQ?e=j57l7w</t>
  </si>
  <si>
    <t>Revisar las evidenciasen el siguiente link:
https://cceficiente.sharepoint.com/:f:/s/IndicadoresdelPlandeaccinNEGOCIOS/EpKbGflMd_dArfLBO6JoQi8BP3uodwUS190k7webib9C-g?e=mXMdx4</t>
  </si>
  <si>
    <t>Para revisar las evidencias: 
https://teams.microsoft.com/l/file/5C707EEB-6DC5-4494-99B5-F065DE1723B8?tenantId=7b09041e-2451-49d0-8cb1-79d5e3d8c1be&amp;fileType=docx&amp;objectUrl=https%3A%2F%2Fcceficiente.sharepoint.com%2Fsites%2FIndicadoresdelPlandeaccinNEGOCIOS%2FDocumentos%20compartidos%2FGeneral%2F2021%2F06.%20RAE%20JUNIO%2FPlan%20de%20accion%202021%2FSN8%20INFORME%20SEMESTRAL%20TVEC%2FINFORME%20SEMESTRAL%20TVEC%202021-I.docx&amp;baseUrl=https%3A%2F%2Fcceficiente.sharepoint.com%2Fsites%2FIndicadoresdelPlandeaccinNEGOCIOS&amp;serviceName=teams&amp;threadId=19:f3e808c0e70041cf8bf3708b9913c1d8@thread.skype&amp;groupId=4b98a9e8-c629-4a5d-b334-4f4d5f5f2d4e</t>
  </si>
  <si>
    <t>Novena versión del PAI 2021</t>
  </si>
  <si>
    <t>DG-COM1</t>
  </si>
  <si>
    <t>23 de julio de 2021</t>
  </si>
  <si>
    <t>https://www.colombiacompra.gov.co/sites/cce_public/files/files_2020/informe_percepcion_de_usuarios_canales_de_atencion_i_sem_002.pdf</t>
  </si>
  <si>
    <t>Reporte  del informe de Buenas Prácticas de políticas públicas, presentado al Director General José Andrés O’Meara Riveira el día 31-Mayo-2021
https://teams.microsoft.com/l/file/ED46C8A8-617B-446B-86BB-08107BCEC4B1?tenantId=7b09041e-2451-49d0-8cb1-79d5e3d8c1be&amp;fileType=pdf&amp;objectUrl=https%3A%2F%2Fcceficiente.sharepoint.com%2Fsites%2FPlaneacinDireccinGeneral%2FDocumentos%20compartidos%2FGeneral%2F2021%2FJunio%2FPlan%20de%20Acci%C3%B3n%2FDG03%20011_DG.25.4-%20Buenas%20Pr%C3%A1cticas%20de%20Pol%C3%ADticas%20P%C3%BAblicas-01-06-2021.pdf&amp;baseUrl=https%3A%2F%2Fcceficiente.sharepoint.com%2Fsites%2FPlaneacinDireccinGeneral&amp;serviceName=teams&amp;threadId=19:42ac133e689e4e7ca3ce0b58d9b202cc@thread.skype&amp;groupId=95673365-bdfa-4a67-895d-e8290d0e8850
y su respectiva socialización 
https://teams.microsoft.com/l/file/B27BB92C-88F7-4831-92AF-81AE808314B3?tenantId=7b09041e-2451-49d0-8cb1-79d5e3d8c1be&amp;fileType=pdf&amp;objectUrl=https%3A%2F%2Fcceficiente.sharepoint.com%2Fsites%2FPlaneacinDireccinGeneral%2FDocumentos%20compartidos%2FGeneral%2F2021%2FJunio%2FPlan%20de%20Acci%C3%B3n%2FSocializaci%C3%B3n%20DG03.pdf&amp;baseUrl=https%3A%2F%2Fcceficiente.sharepoint.com%2Fsites%2FPlaneacinDireccinGeneral&amp;serviceName=teams&amp;threadId=19:42ac133e689e4e7ca3ce0b58d9b202cc@thread.skype&amp;groupId=95673365-bdfa-4a67-895d-e8290d0e8850</t>
  </si>
  <si>
    <t>https://teams.microsoft.com/l/file/68944C72-CA67-4E3B-A151-910B52B5E656?tenantId=7b09041e-2451-49d0-8cb1-79d5e3d8c1be&amp;fileType=xlsx&amp;objectUrl=https%3A%2F%2Fcceficiente.sharepoint.com%2Fsites%2FPlaneacinDireccinGeneral%2FDocumentos%20compartidos%2FGeneral%2F2021%2FAbril%2FPlan%20de%20Acci%C3%B3n%2FDG09%20-%20PM%20SCI%202020.2%20Consolidado%20V.%2030-06-2021.xlsx&amp;baseUrl=https%3A%2F%2Fcceficiente.sharepoint.com%2Fsites%2FPlaneacinDireccinGeneral&amp;serviceName=teams&amp;threadId=19:42ac133e689e4e7ca3ce0b58d9b202cc@thread.skype&amp;groupId=95673365-bdfa-4a67-895d-e8290d0e8850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</si>
</sst>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_-* #,##0.00\ _€_-;\-* #,##0.00\ _€_-;_-* &quot;-&quot;??\ _€_-;_-@_-"/>
    <numFmt numFmtId="165" formatCode="_(&quot;$&quot;* #,##0.00_);_(&quot;$&quot;* \(#,##0.00\);_(&quot;$&quot;* &quot;-&quot;??_);_(@_)"/>
    <numFmt numFmtId="166" formatCode="_(&quot;$&quot;* #,##0_);_(&quot;$&quot;* \(#,##0\);_(&quot;$&quot;*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b/>
      <sz val="10"/>
      <color theme="1"/>
      <name val="Arial Nova"/>
      <family val="2"/>
    </font>
    <font>
      <sz val="11"/>
      <color theme="1"/>
      <name val="Arial Nova"/>
      <family val="2"/>
    </font>
    <font>
      <b/>
      <sz val="11"/>
      <color theme="1"/>
      <name val="Arial Nova"/>
      <family val="2"/>
    </font>
    <font>
      <sz val="10"/>
      <color theme="1"/>
      <name val="Arial Nova"/>
      <family val="2"/>
    </font>
    <font>
      <sz val="9"/>
      <color theme="1"/>
      <name val="Arial Nova"/>
      <family val="2"/>
    </font>
    <font>
      <sz val="8"/>
      <color rgb="FF000000"/>
      <name val="Arial Nova"/>
      <family val="2"/>
    </font>
    <font>
      <sz val="10"/>
      <name val="Arial Nova"/>
      <family val="2"/>
    </font>
    <font>
      <sz val="10"/>
      <color rgb="FFFF0000"/>
      <name val="Arial Nova"/>
      <family val="2"/>
    </font>
    <font>
      <b/>
      <sz val="14"/>
      <color rgb="FF002060"/>
      <name val="Arial Nova"/>
      <family val="2"/>
    </font>
    <font>
      <sz val="10"/>
      <color rgb="FFC00000"/>
      <name val="Arial Nova"/>
      <family val="2"/>
    </font>
    <font>
      <b/>
      <sz val="11"/>
      <color theme="0"/>
      <name val="Arial Nova"/>
      <family val="2"/>
    </font>
    <font>
      <sz val="9"/>
      <color theme="0" tint="-0.34998626667073579"/>
      <name val="Arial Nova"/>
      <family val="2"/>
    </font>
    <font>
      <b/>
      <sz val="10"/>
      <color rgb="FF002060"/>
      <name val="Arial Nova"/>
      <family val="2"/>
    </font>
    <font>
      <sz val="10"/>
      <color rgb="FF002060"/>
      <name val="Arial Nova"/>
      <family val="2"/>
    </font>
    <font>
      <sz val="9"/>
      <color rgb="FF002060"/>
      <name val="Arial Nova"/>
      <family val="2"/>
    </font>
    <font>
      <sz val="9"/>
      <color theme="0" tint="-0.499984740745262"/>
      <name val="Arial Nova"/>
      <family val="2"/>
    </font>
    <font>
      <sz val="8"/>
      <color theme="1"/>
      <name val="Arial Nova"/>
      <family val="2"/>
    </font>
    <font>
      <sz val="11"/>
      <name val="Arial Nova"/>
      <family val="2"/>
    </font>
    <font>
      <sz val="11"/>
      <color theme="2" tint="-0.89999084444715716"/>
      <name val="Arial Nova"/>
      <family val="2"/>
    </font>
    <font>
      <b/>
      <sz val="14"/>
      <color theme="1"/>
      <name val="Arial Nova"/>
      <family val="2"/>
    </font>
    <font>
      <b/>
      <sz val="12"/>
      <color theme="0"/>
      <name val="Arial Nova"/>
      <family val="2"/>
    </font>
    <font>
      <b/>
      <sz val="11"/>
      <color rgb="FF33CC33"/>
      <name val="Arial Nova"/>
      <family val="2"/>
    </font>
    <font>
      <b/>
      <sz val="9"/>
      <color theme="1"/>
      <name val="Arial Nova"/>
      <family val="2"/>
    </font>
    <font>
      <b/>
      <sz val="12"/>
      <color rgb="FF002060"/>
      <name val="Arial Nova"/>
      <family val="2"/>
    </font>
    <font>
      <sz val="9"/>
      <color theme="1" tint="0.499984740745262"/>
      <name val="Arial Nova"/>
      <family val="2"/>
    </font>
    <font>
      <b/>
      <sz val="9"/>
      <color theme="0"/>
      <name val="Arial Nova"/>
      <family val="2"/>
    </font>
    <font>
      <b/>
      <sz val="8"/>
      <color theme="0"/>
      <name val="Arial Nova"/>
      <family val="2"/>
    </font>
    <font>
      <sz val="10"/>
      <color theme="2" tint="-0.249977111117893"/>
      <name val="Arial Nova"/>
      <family val="2"/>
    </font>
    <font>
      <b/>
      <sz val="9"/>
      <color rgb="FF002060"/>
      <name val="Arial Nova"/>
      <family val="2"/>
    </font>
    <font>
      <b/>
      <sz val="11"/>
      <color rgb="FF002060"/>
      <name val="Arial Nova"/>
      <family val="2"/>
    </font>
    <font>
      <i/>
      <sz val="11"/>
      <name val="Arial Nova"/>
      <family val="2"/>
    </font>
    <font>
      <sz val="8"/>
      <name val="Calibri"/>
      <family val="2"/>
      <scheme val="minor"/>
    </font>
    <font>
      <b/>
      <sz val="10"/>
      <name val="Arial Nova"/>
      <family val="2"/>
    </font>
    <font>
      <b/>
      <sz val="14"/>
      <name val="Arial Nova"/>
      <family val="2"/>
    </font>
    <font>
      <u/>
      <sz val="11"/>
      <color theme="10"/>
      <name val="Calibri"/>
      <family val="2"/>
      <scheme val="minor"/>
    </font>
    <font>
      <u/>
      <sz val="11"/>
      <name val="Calibri"/>
      <family val="2"/>
      <scheme val="minor"/>
    </font>
    <font>
      <u/>
      <sz val="11"/>
      <color theme="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rgb="FF99FF66"/>
        <bgColor indexed="64"/>
      </patternFill>
    </fill>
    <fill>
      <patternFill patternType="solid">
        <fgColor theme="5" tint="0.39997558519241921"/>
        <bgColor indexed="64"/>
      </patternFill>
    </fill>
  </fills>
  <borders count="6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top style="hair">
        <color indexed="64"/>
      </top>
      <bottom style="hair">
        <color indexed="64"/>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s>
  <cellStyleXfs count="14">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1" fillId="0" borderId="0"/>
    <xf numFmtId="0" fontId="39" fillId="0" borderId="0" applyNumberFormat="0" applyFill="0" applyBorder="0" applyAlignment="0" applyProtection="0"/>
  </cellStyleXfs>
  <cellXfs count="510">
    <xf numFmtId="0" fontId="0" fillId="0" borderId="0" xfId="0"/>
    <xf numFmtId="0" fontId="2" fillId="0" borderId="0" xfId="0" applyFont="1"/>
    <xf numFmtId="0" fontId="0" fillId="0" borderId="0" xfId="0"/>
    <xf numFmtId="0" fontId="6" fillId="0" borderId="0" xfId="0" applyFont="1"/>
    <xf numFmtId="0" fontId="8" fillId="0" borderId="0" xfId="0" applyFont="1" applyAlignment="1">
      <alignment wrapText="1"/>
    </xf>
    <xf numFmtId="0" fontId="4" fillId="3" borderId="3" xfId="0" applyFont="1" applyFill="1" applyBorder="1" applyAlignment="1">
      <alignment horizontal="center" vertical="center" wrapText="1"/>
    </xf>
    <xf numFmtId="166" fontId="8" fillId="0" borderId="0" xfId="1" applyNumberFormat="1" applyFont="1" applyAlignment="1">
      <alignment wrapText="1"/>
    </xf>
    <xf numFmtId="9" fontId="8" fillId="0" borderId="0" xfId="2" applyFont="1" applyAlignment="1">
      <alignment horizontal="center" wrapText="1"/>
    </xf>
    <xf numFmtId="0" fontId="0" fillId="0" borderId="0" xfId="0" applyAlignment="1">
      <alignment wrapText="1"/>
    </xf>
    <xf numFmtId="166" fontId="0" fillId="0" borderId="0" xfId="1" applyNumberFormat="1" applyFont="1" applyAlignment="1">
      <alignment wrapText="1"/>
    </xf>
    <xf numFmtId="9" fontId="0" fillId="0" borderId="0" xfId="2" applyFont="1" applyAlignment="1">
      <alignment horizontal="center" wrapText="1"/>
    </xf>
    <xf numFmtId="9" fontId="8" fillId="0" borderId="0" xfId="2" applyFont="1" applyAlignment="1">
      <alignment wrapText="1"/>
    </xf>
    <xf numFmtId="0" fontId="5" fillId="0" borderId="1" xfId="0" applyFont="1" applyBorder="1" applyAlignment="1">
      <alignment horizontal="center" vertical="center"/>
    </xf>
    <xf numFmtId="0" fontId="8" fillId="0" borderId="1" xfId="0" applyFont="1" applyBorder="1" applyAlignment="1">
      <alignment vertical="center" wrapText="1"/>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166" fontId="8" fillId="0" borderId="1" xfId="1" applyNumberFormat="1" applyFont="1" applyFill="1" applyBorder="1" applyAlignment="1">
      <alignment horizontal="center" vertical="center"/>
    </xf>
    <xf numFmtId="9" fontId="8" fillId="0" borderId="1" xfId="2" applyFont="1" applyFill="1" applyBorder="1" applyAlignment="1">
      <alignment horizontal="center" vertical="center"/>
    </xf>
    <xf numFmtId="0" fontId="8" fillId="0" borderId="1" xfId="0" applyFont="1" applyBorder="1"/>
    <xf numFmtId="1" fontId="8" fillId="0" borderId="1" xfId="11" applyNumberFormat="1" applyFont="1" applyBorder="1" applyAlignment="1">
      <alignment horizontal="center" vertical="center"/>
    </xf>
    <xf numFmtId="0" fontId="8" fillId="0" borderId="0" xfId="0" applyFont="1" applyAlignment="1">
      <alignment horizontal="center" wrapText="1"/>
    </xf>
    <xf numFmtId="0" fontId="8" fillId="0" borderId="1" xfId="0" applyFont="1" applyBorder="1" applyAlignment="1">
      <alignment horizontal="left" vertical="center" wrapText="1"/>
    </xf>
    <xf numFmtId="0" fontId="8" fillId="0" borderId="5" xfId="0" applyFont="1" applyBorder="1" applyAlignment="1">
      <alignment horizontal="center" vertical="center" wrapText="1"/>
    </xf>
    <xf numFmtId="0" fontId="5" fillId="0" borderId="1" xfId="0" applyFont="1" applyBorder="1" applyAlignment="1">
      <alignment horizontal="center" vertical="center" wrapText="1"/>
    </xf>
    <xf numFmtId="9" fontId="8" fillId="0" borderId="1" xfId="2"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wrapText="1"/>
    </xf>
    <xf numFmtId="166" fontId="8" fillId="0" borderId="0" xfId="1" applyNumberFormat="1" applyFont="1" applyFill="1" applyBorder="1" applyAlignment="1">
      <alignment horizontal="center" vertical="center"/>
    </xf>
    <xf numFmtId="0" fontId="8" fillId="9" borderId="1" xfId="0" applyFont="1" applyFill="1" applyBorder="1" applyAlignment="1">
      <alignment vertical="center" wrapText="1"/>
    </xf>
    <xf numFmtId="0" fontId="8" fillId="9" borderId="1" xfId="0" applyFont="1" applyFill="1" applyBorder="1" applyAlignment="1">
      <alignment horizontal="center" vertical="center" wrapText="1"/>
    </xf>
    <xf numFmtId="9" fontId="4" fillId="9" borderId="1" xfId="2" applyFont="1" applyFill="1" applyBorder="1" applyAlignment="1">
      <alignment horizontal="center" vertical="center" wrapText="1"/>
    </xf>
    <xf numFmtId="0" fontId="8" fillId="9" borderId="3" xfId="0" applyFont="1" applyFill="1" applyBorder="1" applyAlignment="1">
      <alignment vertical="center" wrapText="1"/>
    </xf>
    <xf numFmtId="0" fontId="8" fillId="9" borderId="3" xfId="0" applyFont="1" applyFill="1" applyBorder="1" applyAlignment="1">
      <alignment horizontal="center" vertical="center" wrapText="1"/>
    </xf>
    <xf numFmtId="9" fontId="4" fillId="9" borderId="3" xfId="2" applyFont="1" applyFill="1" applyBorder="1" applyAlignment="1">
      <alignment horizontal="center" vertical="center" wrapText="1"/>
    </xf>
    <xf numFmtId="14" fontId="8" fillId="0" borderId="1" xfId="0" applyNumberFormat="1" applyFont="1" applyBorder="1" applyAlignment="1">
      <alignment horizontal="center" vertical="center" wrapText="1"/>
    </xf>
    <xf numFmtId="9" fontId="8" fillId="0" borderId="1" xfId="2" applyFont="1" applyBorder="1" applyAlignment="1">
      <alignment horizontal="center" vertical="center"/>
    </xf>
    <xf numFmtId="14" fontId="8" fillId="0" borderId="1" xfId="0" applyNumberFormat="1" applyFont="1" applyBorder="1" applyAlignment="1">
      <alignment horizontal="left" vertical="center" wrapText="1"/>
    </xf>
    <xf numFmtId="14" fontId="8" fillId="9" borderId="3" xfId="0" applyNumberFormat="1" applyFont="1" applyFill="1" applyBorder="1" applyAlignment="1">
      <alignment horizontal="center" vertical="center" wrapText="1"/>
    </xf>
    <xf numFmtId="14" fontId="8" fillId="9" borderId="1" xfId="0" applyNumberFormat="1" applyFont="1" applyFill="1" applyBorder="1" applyAlignment="1">
      <alignment horizontal="center" vertical="center" wrapText="1"/>
    </xf>
    <xf numFmtId="0" fontId="16" fillId="0" borderId="9" xfId="0" applyFont="1" applyBorder="1" applyAlignment="1">
      <alignment horizontal="center" vertical="center"/>
    </xf>
    <xf numFmtId="0" fontId="8" fillId="0" borderId="13" xfId="0" applyFont="1" applyBorder="1" applyAlignment="1">
      <alignment horizontal="left" vertical="center" wrapText="1"/>
    </xf>
    <xf numFmtId="0" fontId="8" fillId="0" borderId="13" xfId="0" applyFont="1" applyBorder="1" applyAlignment="1">
      <alignment horizontal="left" vertical="center"/>
    </xf>
    <xf numFmtId="0" fontId="8" fillId="0" borderId="13" xfId="0" applyFont="1" applyBorder="1" applyAlignment="1">
      <alignment horizontal="left"/>
    </xf>
    <xf numFmtId="0" fontId="8" fillId="0" borderId="13" xfId="0" applyFont="1" applyBorder="1" applyAlignment="1">
      <alignment horizontal="left" wrapText="1"/>
    </xf>
    <xf numFmtId="0" fontId="11" fillId="0" borderId="13" xfId="0" applyFont="1" applyBorder="1" applyAlignment="1">
      <alignment horizontal="left" vertical="center" wrapText="1"/>
    </xf>
    <xf numFmtId="0" fontId="8" fillId="0" borderId="13" xfId="0" applyFont="1" applyBorder="1" applyAlignment="1">
      <alignment vertical="center" wrapText="1"/>
    </xf>
    <xf numFmtId="0" fontId="8" fillId="10" borderId="13" xfId="0" applyFont="1" applyFill="1" applyBorder="1" applyAlignment="1">
      <alignment horizontal="left" wrapText="1"/>
    </xf>
    <xf numFmtId="0" fontId="11" fillId="0" borderId="13" xfId="0" applyFont="1" applyBorder="1" applyAlignment="1">
      <alignment horizontal="left" wrapText="1"/>
    </xf>
    <xf numFmtId="0" fontId="16" fillId="0" borderId="10" xfId="0" applyFont="1" applyBorder="1" applyAlignment="1">
      <alignment horizontal="center" vertical="center"/>
    </xf>
    <xf numFmtId="0" fontId="8" fillId="0" borderId="14" xfId="0" applyFont="1" applyBorder="1" applyAlignment="1">
      <alignment horizontal="left" wrapText="1"/>
    </xf>
    <xf numFmtId="0" fontId="8" fillId="0" borderId="16" xfId="0" applyFont="1" applyBorder="1" applyAlignment="1">
      <alignment horizontal="left" vertical="center" wrapText="1"/>
    </xf>
    <xf numFmtId="0" fontId="6" fillId="0" borderId="13" xfId="0" applyFont="1" applyBorder="1" applyAlignment="1">
      <alignment horizontal="left" vertical="center" wrapText="1" indent="1"/>
    </xf>
    <xf numFmtId="0" fontId="16" fillId="0" borderId="16" xfId="0" applyFont="1" applyBorder="1" applyAlignment="1">
      <alignment horizontal="center" vertical="center" wrapText="1"/>
    </xf>
    <xf numFmtId="0" fontId="8" fillId="0" borderId="13" xfId="0" applyFont="1" applyBorder="1" applyAlignment="1">
      <alignment wrapText="1"/>
    </xf>
    <xf numFmtId="0" fontId="8" fillId="0" borderId="16" xfId="0" applyFont="1" applyBorder="1" applyAlignment="1">
      <alignment horizontal="left" wrapText="1"/>
    </xf>
    <xf numFmtId="0" fontId="8" fillId="0" borderId="16" xfId="0" applyFont="1" applyBorder="1" applyAlignment="1">
      <alignment vertical="center" wrapText="1"/>
    </xf>
    <xf numFmtId="0" fontId="8" fillId="10" borderId="16" xfId="0" applyFont="1" applyFill="1" applyBorder="1" applyAlignment="1">
      <alignment horizontal="left" wrapText="1"/>
    </xf>
    <xf numFmtId="0" fontId="11" fillId="0" borderId="16" xfId="0" applyFont="1" applyBorder="1" applyAlignment="1">
      <alignment horizontal="left" wrapText="1"/>
    </xf>
    <xf numFmtId="0" fontId="8" fillId="0" borderId="17" xfId="0" applyFont="1" applyBorder="1" applyAlignment="1">
      <alignment horizontal="left" wrapText="1"/>
    </xf>
    <xf numFmtId="0" fontId="6" fillId="0" borderId="14" xfId="0" applyFont="1" applyBorder="1" applyAlignment="1">
      <alignment horizontal="left" vertical="center" wrapText="1" indent="1"/>
    </xf>
    <xf numFmtId="0" fontId="16" fillId="0" borderId="9" xfId="0" applyFont="1" applyBorder="1" applyAlignment="1">
      <alignment horizontal="center"/>
    </xf>
    <xf numFmtId="0" fontId="8" fillId="0" borderId="18" xfId="0" applyFont="1" applyBorder="1" applyAlignment="1">
      <alignment horizontal="left" vertical="center" wrapText="1"/>
    </xf>
    <xf numFmtId="0" fontId="8" fillId="0" borderId="18" xfId="0" applyFont="1" applyBorder="1" applyAlignment="1">
      <alignment vertical="center" wrapText="1"/>
    </xf>
    <xf numFmtId="0" fontId="8" fillId="0" borderId="18" xfId="0" applyFont="1" applyBorder="1" applyAlignment="1">
      <alignment horizontal="left" vertical="center"/>
    </xf>
    <xf numFmtId="0" fontId="11" fillId="0" borderId="18" xfId="0" applyFont="1" applyBorder="1" applyAlignment="1">
      <alignment horizontal="left" vertical="center" wrapText="1"/>
    </xf>
    <xf numFmtId="0" fontId="8" fillId="0" borderId="18" xfId="0" applyFont="1" applyBorder="1" applyAlignment="1">
      <alignment horizontal="left" wrapText="1"/>
    </xf>
    <xf numFmtId="0" fontId="11" fillId="0" borderId="18" xfId="0" applyFont="1" applyBorder="1" applyAlignment="1">
      <alignment horizontal="left" wrapText="1"/>
    </xf>
    <xf numFmtId="0" fontId="6" fillId="0" borderId="9" xfId="0" applyFont="1" applyBorder="1"/>
    <xf numFmtId="0" fontId="6" fillId="0" borderId="18" xfId="0" applyFont="1" applyBorder="1"/>
    <xf numFmtId="0" fontId="6" fillId="0" borderId="10" xfId="0" applyFont="1" applyBorder="1"/>
    <xf numFmtId="0" fontId="6" fillId="0" borderId="19" xfId="0" applyFont="1" applyBorder="1"/>
    <xf numFmtId="0" fontId="16" fillId="0" borderId="9" xfId="0" applyFont="1" applyBorder="1" applyAlignment="1">
      <alignment horizontal="center" vertical="center" wrapText="1"/>
    </xf>
    <xf numFmtId="0" fontId="8" fillId="0" borderId="9" xfId="0" applyFont="1" applyBorder="1" applyAlignment="1">
      <alignment horizontal="left" vertical="center" wrapText="1"/>
    </xf>
    <xf numFmtId="0" fontId="8" fillId="0" borderId="18" xfId="0" applyFont="1" applyBorder="1" applyAlignment="1">
      <alignment horizontal="left"/>
    </xf>
    <xf numFmtId="0" fontId="11" fillId="0" borderId="9" xfId="0" applyFont="1" applyBorder="1" applyAlignment="1">
      <alignment horizontal="left" vertical="center" wrapText="1"/>
    </xf>
    <xf numFmtId="0" fontId="8" fillId="0" borderId="9" xfId="0" applyFont="1" applyBorder="1" applyAlignment="1">
      <alignment horizontal="left" wrapText="1"/>
    </xf>
    <xf numFmtId="0" fontId="11" fillId="0" borderId="9" xfId="0" applyFont="1" applyBorder="1" applyAlignment="1">
      <alignment horizontal="left" wrapText="1"/>
    </xf>
    <xf numFmtId="0" fontId="8" fillId="0" borderId="18" xfId="0" applyFont="1" applyBorder="1"/>
    <xf numFmtId="0" fontId="13" fillId="0" borderId="8"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xf numFmtId="0" fontId="8"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9" borderId="3" xfId="0" applyFont="1" applyFill="1" applyBorder="1" applyAlignment="1">
      <alignment horizontal="center" vertical="center" wrapText="1"/>
    </xf>
    <xf numFmtId="0" fontId="4" fillId="9" borderId="1" xfId="0"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21" xfId="0" applyFont="1" applyBorder="1" applyAlignment="1">
      <alignment vertical="center" wrapText="1"/>
    </xf>
    <xf numFmtId="14" fontId="8" fillId="0" borderId="21" xfId="0" applyNumberFormat="1" applyFont="1" applyBorder="1" applyAlignment="1">
      <alignment horizontal="center" vertical="center" wrapText="1"/>
    </xf>
    <xf numFmtId="0" fontId="11" fillId="0" borderId="1" xfId="0" applyFont="1" applyFill="1" applyBorder="1" applyAlignment="1">
      <alignment vertical="center" wrapText="1"/>
    </xf>
    <xf numFmtId="14" fontId="11" fillId="0" borderId="1" xfId="0" applyNumberFormat="1" applyFont="1" applyFill="1" applyBorder="1" applyAlignment="1">
      <alignment horizontal="center" vertical="center" wrapText="1"/>
    </xf>
    <xf numFmtId="0" fontId="11" fillId="0" borderId="20" xfId="0" applyFont="1" applyFill="1" applyBorder="1" applyAlignment="1">
      <alignment vertical="center" wrapText="1"/>
    </xf>
    <xf numFmtId="0" fontId="6" fillId="0" borderId="1" xfId="0" applyFont="1" applyBorder="1" applyAlignment="1">
      <alignment horizontal="center" vertical="center"/>
    </xf>
    <xf numFmtId="0" fontId="6" fillId="14" borderId="16" xfId="0" applyFont="1" applyFill="1" applyBorder="1" applyAlignment="1">
      <alignment horizontal="center" vertical="center"/>
    </xf>
    <xf numFmtId="0" fontId="6" fillId="11" borderId="16" xfId="0" applyFont="1" applyFill="1" applyBorder="1" applyAlignment="1">
      <alignment horizontal="center" vertical="center"/>
    </xf>
    <xf numFmtId="0" fontId="6" fillId="12" borderId="16" xfId="0" applyFont="1" applyFill="1" applyBorder="1" applyAlignment="1">
      <alignment horizontal="center" vertical="center"/>
    </xf>
    <xf numFmtId="0" fontId="6" fillId="13" borderId="17" xfId="0" applyFont="1" applyFill="1" applyBorder="1" applyAlignment="1">
      <alignment horizontal="center" vertical="center"/>
    </xf>
    <xf numFmtId="0" fontId="6" fillId="15" borderId="23" xfId="0" applyFont="1" applyFill="1" applyBorder="1" applyAlignment="1">
      <alignment horizontal="center" vertical="center"/>
    </xf>
    <xf numFmtId="0" fontId="7" fillId="10" borderId="25" xfId="0" applyFont="1" applyFill="1" applyBorder="1" applyAlignment="1">
      <alignment horizontal="center" vertical="center" textRotation="90" wrapText="1"/>
    </xf>
    <xf numFmtId="0" fontId="7" fillId="10" borderId="26" xfId="0" applyFont="1" applyFill="1" applyBorder="1" applyAlignment="1">
      <alignment horizontal="center" vertical="center" textRotation="90"/>
    </xf>
    <xf numFmtId="0" fontId="7" fillId="10" borderId="27" xfId="0" applyFont="1" applyFill="1" applyBorder="1" applyAlignment="1">
      <alignment horizontal="center" vertical="center" textRotation="90"/>
    </xf>
    <xf numFmtId="0" fontId="6" fillId="10" borderId="21" xfId="0" applyFont="1" applyFill="1" applyBorder="1" applyAlignment="1">
      <alignment horizontal="center" vertical="center"/>
    </xf>
    <xf numFmtId="0" fontId="6" fillId="10" borderId="21" xfId="0" applyFont="1" applyFill="1" applyBorder="1" applyAlignment="1">
      <alignment horizontal="left" vertical="center"/>
    </xf>
    <xf numFmtId="0" fontId="6" fillId="10" borderId="2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left" vertical="center"/>
    </xf>
    <xf numFmtId="0" fontId="6" fillId="10" borderId="13" xfId="0" applyFont="1" applyFill="1" applyBorder="1" applyAlignment="1">
      <alignment horizontal="center" vertical="center"/>
    </xf>
    <xf numFmtId="0" fontId="6" fillId="10" borderId="22" xfId="0" applyFont="1" applyFill="1" applyBorder="1" applyAlignment="1">
      <alignment horizontal="center" vertical="center"/>
    </xf>
    <xf numFmtId="0" fontId="6" fillId="10" borderId="22" xfId="0" applyFont="1" applyFill="1" applyBorder="1" applyAlignment="1">
      <alignment horizontal="left" vertical="center"/>
    </xf>
    <xf numFmtId="0" fontId="6" fillId="10" borderId="14" xfId="0" applyFont="1" applyFill="1" applyBorder="1" applyAlignment="1">
      <alignment horizontal="center" vertical="center"/>
    </xf>
    <xf numFmtId="0" fontId="5" fillId="0" borderId="16" xfId="0" applyFont="1" applyBorder="1" applyAlignment="1">
      <alignment horizontal="left" vertical="center" wrapText="1"/>
    </xf>
    <xf numFmtId="0" fontId="21" fillId="0" borderId="18" xfId="0" applyFont="1" applyFill="1" applyBorder="1" applyAlignment="1">
      <alignment horizontal="center" vertical="center" wrapText="1"/>
    </xf>
    <xf numFmtId="9" fontId="6" fillId="0" borderId="29" xfId="0" applyNumberFormat="1" applyFont="1" applyBorder="1" applyAlignment="1">
      <alignment horizontal="center" vertical="center"/>
    </xf>
    <xf numFmtId="0" fontId="21" fillId="0" borderId="19" xfId="0" applyFont="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22" fillId="7"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0" fontId="4" fillId="9" borderId="7" xfId="0" applyFont="1" applyFill="1" applyBorder="1" applyAlignment="1">
      <alignment vertical="center" wrapText="1"/>
    </xf>
    <xf numFmtId="0" fontId="4" fillId="9" borderId="5" xfId="0" applyFont="1" applyFill="1" applyBorder="1" applyAlignment="1">
      <alignment vertical="center" wrapText="1"/>
    </xf>
    <xf numFmtId="0" fontId="8" fillId="9" borderId="6" xfId="0" applyFont="1" applyFill="1" applyBorder="1" applyAlignment="1">
      <alignment horizontal="center" vertical="center" wrapText="1"/>
    </xf>
    <xf numFmtId="9" fontId="4" fillId="9" borderId="6" xfId="2" applyFont="1" applyFill="1" applyBorder="1" applyAlignment="1">
      <alignment horizontal="center" vertical="center" wrapText="1"/>
    </xf>
    <xf numFmtId="0" fontId="8" fillId="0" borderId="1" xfId="0" applyFont="1" applyFill="1" applyBorder="1" applyAlignment="1">
      <alignment horizontal="center" vertical="center"/>
    </xf>
    <xf numFmtId="9" fontId="26" fillId="0" borderId="1" xfId="0" applyNumberFormat="1" applyFont="1" applyBorder="1" applyAlignment="1">
      <alignment horizontal="center" vertical="center"/>
    </xf>
    <xf numFmtId="0" fontId="6" fillId="0" borderId="1" xfId="0" applyFont="1" applyBorder="1"/>
    <xf numFmtId="0" fontId="6" fillId="0" borderId="1" xfId="0" applyFont="1" applyBorder="1" applyAlignment="1">
      <alignment horizontal="center"/>
    </xf>
    <xf numFmtId="0" fontId="4" fillId="3" borderId="39" xfId="0" applyFont="1" applyFill="1" applyBorder="1" applyAlignment="1">
      <alignment horizontal="center" vertical="center" wrapText="1"/>
    </xf>
    <xf numFmtId="0" fontId="14" fillId="0" borderId="16" xfId="0" applyFont="1" applyBorder="1" applyAlignment="1">
      <alignment horizontal="center" vertical="center" wrapText="1"/>
    </xf>
    <xf numFmtId="0" fontId="0" fillId="0" borderId="13" xfId="0" applyBorder="1"/>
    <xf numFmtId="0" fontId="4" fillId="9" borderId="40" xfId="0" applyFont="1" applyFill="1" applyBorder="1" applyAlignment="1">
      <alignment vertical="center" wrapText="1"/>
    </xf>
    <xf numFmtId="0" fontId="8" fillId="9" borderId="41" xfId="0" applyFont="1" applyFill="1" applyBorder="1" applyAlignment="1">
      <alignment horizontal="center" vertical="center" wrapText="1"/>
    </xf>
    <xf numFmtId="0" fontId="0" fillId="0" borderId="18" xfId="0" applyBorder="1"/>
    <xf numFmtId="0" fontId="8" fillId="9" borderId="42" xfId="0" applyFont="1" applyFill="1" applyBorder="1" applyAlignment="1">
      <alignment vertical="center" wrapText="1"/>
    </xf>
    <xf numFmtId="0" fontId="4" fillId="9" borderId="42"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8" fillId="9" borderId="22" xfId="0" applyFont="1" applyFill="1" applyBorder="1" applyAlignment="1">
      <alignment vertical="center" wrapText="1"/>
    </xf>
    <xf numFmtId="14" fontId="8" fillId="9" borderId="22" xfId="0" applyNumberFormat="1" applyFont="1" applyFill="1" applyBorder="1" applyAlignment="1">
      <alignment horizontal="center" vertical="center" wrapText="1"/>
    </xf>
    <xf numFmtId="0" fontId="8" fillId="9" borderId="22" xfId="0" applyFont="1" applyFill="1" applyBorder="1" applyAlignment="1">
      <alignment horizontal="center" vertical="center" wrapText="1"/>
    </xf>
    <xf numFmtId="9" fontId="4" fillId="9" borderId="22" xfId="2" applyFont="1" applyFill="1" applyBorder="1" applyAlignment="1">
      <alignment horizontal="center" vertical="center" wrapText="1"/>
    </xf>
    <xf numFmtId="0" fontId="8" fillId="9" borderId="43"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13" fillId="0" borderId="0" xfId="0" applyFont="1" applyBorder="1" applyAlignment="1">
      <alignment vertical="center" wrapText="1"/>
    </xf>
    <xf numFmtId="0" fontId="0" fillId="0" borderId="0" xfId="0" applyBorder="1" applyAlignment="1"/>
    <xf numFmtId="0" fontId="6" fillId="0" borderId="0" xfId="0" applyFont="1" applyBorder="1"/>
    <xf numFmtId="0" fontId="15" fillId="8"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6"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22"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6" borderId="17"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7" borderId="22"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24" xfId="0" applyFont="1" applyBorder="1" applyAlignment="1">
      <alignment horizontal="left" vertical="center" wrapText="1"/>
    </xf>
    <xf numFmtId="0" fontId="8" fillId="0" borderId="23" xfId="0" applyFont="1" applyBorder="1" applyAlignment="1">
      <alignment horizontal="left" vertical="center" wrapText="1"/>
    </xf>
    <xf numFmtId="0" fontId="6" fillId="0" borderId="24" xfId="0" applyFont="1" applyBorder="1" applyAlignment="1">
      <alignment horizontal="left" vertical="center" wrapText="1" indent="1"/>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18" xfId="0" applyFont="1" applyBorder="1" applyAlignment="1">
      <alignment horizontal="left" vertical="center"/>
    </xf>
    <xf numFmtId="0" fontId="7" fillId="0" borderId="23" xfId="0" applyFont="1" applyBorder="1" applyAlignment="1">
      <alignment horizontal="center" vertical="center"/>
    </xf>
    <xf numFmtId="0" fontId="18" fillId="0" borderId="21" xfId="0" applyFont="1" applyBorder="1" applyAlignment="1">
      <alignment horizontal="center" vertical="center" textRotation="90" wrapText="1"/>
    </xf>
    <xf numFmtId="0" fontId="19" fillId="0" borderId="21" xfId="0" applyFont="1" applyBorder="1" applyAlignment="1">
      <alignment horizontal="center" vertical="center" textRotation="90" wrapText="1"/>
    </xf>
    <xf numFmtId="0" fontId="19" fillId="0" borderId="24" xfId="0" applyFont="1" applyBorder="1" applyAlignment="1">
      <alignment horizontal="center" vertical="center" textRotation="90" wrapText="1"/>
    </xf>
    <xf numFmtId="0" fontId="8" fillId="0" borderId="35" xfId="0" applyFont="1" applyBorder="1" applyAlignment="1">
      <alignment horizontal="right" wrapText="1"/>
    </xf>
    <xf numFmtId="0" fontId="8" fillId="0" borderId="22" xfId="0" applyFont="1" applyBorder="1" applyAlignment="1">
      <alignment horizontal="right" wrapText="1"/>
    </xf>
    <xf numFmtId="0" fontId="15" fillId="8" borderId="34" xfId="0" applyFont="1" applyFill="1" applyBorder="1" applyAlignment="1">
      <alignment horizontal="center" vertical="center"/>
    </xf>
    <xf numFmtId="0" fontId="15" fillId="8" borderId="35" xfId="0" applyFont="1" applyFill="1" applyBorder="1" applyAlignment="1">
      <alignment horizontal="center" vertical="center"/>
    </xf>
    <xf numFmtId="0" fontId="15" fillId="8" borderId="36" xfId="0" applyFont="1" applyFill="1" applyBorder="1" applyAlignment="1">
      <alignment horizontal="center" vertical="center"/>
    </xf>
    <xf numFmtId="0" fontId="6" fillId="0" borderId="16" xfId="0" applyFont="1" applyBorder="1"/>
    <xf numFmtId="0" fontId="6" fillId="0" borderId="13" xfId="0" applyFont="1" applyBorder="1"/>
    <xf numFmtId="0" fontId="6" fillId="0" borderId="17" xfId="0" applyFont="1" applyBorder="1"/>
    <xf numFmtId="0" fontId="6" fillId="0" borderId="22" xfId="0" applyFont="1" applyBorder="1"/>
    <xf numFmtId="0" fontId="6" fillId="0" borderId="14" xfId="0" applyFont="1" applyBorder="1"/>
    <xf numFmtId="0" fontId="6" fillId="0" borderId="16" xfId="0" applyFont="1" applyBorder="1" applyAlignment="1">
      <alignment horizontal="center"/>
    </xf>
    <xf numFmtId="14" fontId="6" fillId="0" borderId="1" xfId="0" applyNumberFormat="1" applyFont="1" applyBorder="1" applyAlignment="1">
      <alignment horizontal="center"/>
    </xf>
    <xf numFmtId="0" fontId="6" fillId="0" borderId="13" xfId="0" applyFont="1" applyBorder="1" applyAlignment="1">
      <alignment horizontal="center"/>
    </xf>
    <xf numFmtId="49" fontId="6" fillId="0" borderId="1" xfId="0" applyNumberFormat="1" applyFont="1" applyBorder="1" applyAlignment="1">
      <alignment horizontal="center"/>
    </xf>
    <xf numFmtId="49" fontId="6" fillId="0" borderId="1" xfId="0" applyNumberFormat="1" applyFont="1" applyBorder="1"/>
    <xf numFmtId="49" fontId="6" fillId="0" borderId="22" xfId="0" applyNumberFormat="1" applyFont="1" applyBorder="1"/>
    <xf numFmtId="0" fontId="29" fillId="0" borderId="34" xfId="0" applyFont="1" applyBorder="1" applyAlignment="1"/>
    <xf numFmtId="0" fontId="29" fillId="0" borderId="16" xfId="0" applyFont="1" applyBorder="1" applyAlignment="1"/>
    <xf numFmtId="0" fontId="29" fillId="0" borderId="42" xfId="0" applyFont="1" applyBorder="1" applyAlignment="1"/>
    <xf numFmtId="0" fontId="30" fillId="8" borderId="34" xfId="0" applyFont="1" applyFill="1" applyBorder="1" applyAlignment="1">
      <alignment horizontal="left" vertical="center"/>
    </xf>
    <xf numFmtId="0" fontId="8" fillId="0" borderId="42" xfId="0" applyFont="1" applyBorder="1" applyAlignment="1">
      <alignment wrapText="1"/>
    </xf>
    <xf numFmtId="0" fontId="8" fillId="0" borderId="3" xfId="0" applyFont="1" applyBorder="1" applyAlignment="1">
      <alignment horizontal="right" wrapText="1"/>
    </xf>
    <xf numFmtId="0" fontId="4" fillId="8" borderId="1" xfId="0" applyFont="1" applyFill="1" applyBorder="1" applyAlignment="1">
      <alignment horizontal="center" vertical="center"/>
    </xf>
    <xf numFmtId="0" fontId="8" fillId="0" borderId="16" xfId="0" applyFont="1" applyBorder="1"/>
    <xf numFmtId="0" fontId="8" fillId="0" borderId="17" xfId="0" applyFont="1" applyBorder="1"/>
    <xf numFmtId="0" fontId="8" fillId="0" borderId="22" xfId="0" applyFont="1" applyBorder="1"/>
    <xf numFmtId="0" fontId="8" fillId="0" borderId="23" xfId="0" applyFont="1" applyBorder="1"/>
    <xf numFmtId="0" fontId="8" fillId="0" borderId="21" xfId="0" applyFont="1" applyBorder="1"/>
    <xf numFmtId="0" fontId="8" fillId="16" borderId="17" xfId="0" applyFont="1" applyFill="1" applyBorder="1" applyAlignment="1">
      <alignment horizontal="center"/>
    </xf>
    <xf numFmtId="0" fontId="8" fillId="16" borderId="22" xfId="0" applyFont="1" applyFill="1" applyBorder="1" applyAlignment="1">
      <alignment horizontal="center"/>
    </xf>
    <xf numFmtId="14" fontId="8" fillId="16" borderId="22" xfId="0" applyNumberFormat="1" applyFont="1" applyFill="1" applyBorder="1" applyAlignment="1">
      <alignment horizontal="center"/>
    </xf>
    <xf numFmtId="14" fontId="8" fillId="16" borderId="22" xfId="0" applyNumberFormat="1" applyFont="1" applyFill="1" applyBorder="1" applyAlignment="1">
      <alignment horizontal="center" vertical="center"/>
    </xf>
    <xf numFmtId="0" fontId="8" fillId="16" borderId="22" xfId="0" applyFont="1" applyFill="1" applyBorder="1" applyAlignment="1">
      <alignment horizontal="center" vertical="center"/>
    </xf>
    <xf numFmtId="0" fontId="4" fillId="8" borderId="22" xfId="0" applyFont="1" applyFill="1" applyBorder="1" applyAlignment="1">
      <alignment horizontal="center"/>
    </xf>
    <xf numFmtId="14" fontId="4" fillId="8" borderId="14" xfId="0" applyNumberFormat="1" applyFont="1" applyFill="1" applyBorder="1" applyAlignment="1">
      <alignment horizontal="center" vertical="center"/>
    </xf>
    <xf numFmtId="0" fontId="19" fillId="0" borderId="33" xfId="0" applyFont="1" applyBorder="1" applyAlignment="1">
      <alignment horizontal="center" vertical="center" textRotation="90" wrapText="1"/>
    </xf>
    <xf numFmtId="9" fontId="6" fillId="0" borderId="2" xfId="2" applyFont="1" applyBorder="1" applyAlignment="1">
      <alignment horizontal="center" vertical="center"/>
    </xf>
    <xf numFmtId="0" fontId="19" fillId="0" borderId="46" xfId="0" applyFont="1" applyBorder="1" applyAlignment="1">
      <alignment horizontal="center" vertical="center" textRotation="90" wrapText="1"/>
    </xf>
    <xf numFmtId="0" fontId="19" fillId="0" borderId="34" xfId="0" applyFont="1" applyBorder="1" applyAlignment="1">
      <alignment horizontal="center" vertical="center" textRotation="90" wrapText="1"/>
    </xf>
    <xf numFmtId="0" fontId="19" fillId="0" borderId="35" xfId="0" applyFont="1" applyBorder="1" applyAlignment="1">
      <alignment horizontal="center" vertical="center" textRotation="90" wrapText="1"/>
    </xf>
    <xf numFmtId="0" fontId="19" fillId="0" borderId="36" xfId="0" applyFont="1" applyBorder="1" applyAlignment="1">
      <alignment horizontal="center" vertical="center" textRotation="90" wrapText="1"/>
    </xf>
    <xf numFmtId="0" fontId="5" fillId="0" borderId="54" xfId="0" applyFont="1" applyBorder="1" applyAlignment="1">
      <alignment horizontal="left" vertical="center" wrapText="1"/>
    </xf>
    <xf numFmtId="0" fontId="6" fillId="0" borderId="55" xfId="0" applyFont="1" applyBorder="1" applyAlignment="1">
      <alignment horizontal="center" vertical="center"/>
    </xf>
    <xf numFmtId="9" fontId="6" fillId="0" borderId="56" xfId="2" applyFont="1" applyBorder="1" applyAlignment="1">
      <alignment horizontal="center" vertical="center"/>
    </xf>
    <xf numFmtId="0" fontId="21" fillId="0" borderId="60" xfId="0" applyFont="1" applyFill="1" applyBorder="1" applyAlignment="1">
      <alignment horizontal="center" vertical="center" wrapText="1"/>
    </xf>
    <xf numFmtId="0" fontId="32" fillId="0" borderId="10" xfId="0" applyFont="1" applyBorder="1" applyAlignment="1">
      <alignment horizontal="left" vertical="center"/>
    </xf>
    <xf numFmtId="0" fontId="7" fillId="0" borderId="34" xfId="0" applyFont="1" applyBorder="1" applyAlignment="1">
      <alignment horizontal="center" vertical="center"/>
    </xf>
    <xf numFmtId="0" fontId="18" fillId="0" borderId="35" xfId="0" applyFont="1" applyBorder="1" applyAlignment="1">
      <alignment horizontal="center" vertical="center" textRotation="90" wrapText="1"/>
    </xf>
    <xf numFmtId="0" fontId="6" fillId="0" borderId="61" xfId="0" applyFont="1" applyFill="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33" fillId="0" borderId="35" xfId="0" applyFont="1" applyBorder="1" applyAlignment="1">
      <alignment horizontal="center" vertical="center" textRotation="90" wrapText="1"/>
    </xf>
    <xf numFmtId="0" fontId="33" fillId="0" borderId="36" xfId="0" applyFont="1" applyBorder="1" applyAlignment="1">
      <alignment horizontal="center" vertical="center" textRotation="90" wrapText="1"/>
    </xf>
    <xf numFmtId="0" fontId="29" fillId="0" borderId="52" xfId="0" applyFont="1" applyBorder="1" applyAlignment="1">
      <alignment horizontal="right" wrapText="1"/>
    </xf>
    <xf numFmtId="0" fontId="29" fillId="0" borderId="2" xfId="0" applyFont="1" applyBorder="1" applyAlignment="1">
      <alignment wrapText="1"/>
    </xf>
    <xf numFmtId="0" fontId="29" fillId="0" borderId="4" xfId="0" applyFont="1" applyBorder="1" applyAlignment="1">
      <alignment horizontal="right" wrapText="1"/>
    </xf>
    <xf numFmtId="0" fontId="30" fillId="8" borderId="52" xfId="0" applyFont="1" applyFill="1" applyBorder="1" applyAlignment="1">
      <alignment horizontal="right" wrapText="1"/>
    </xf>
    <xf numFmtId="0" fontId="30" fillId="8" borderId="42" xfId="0" applyFont="1" applyFill="1" applyBorder="1" applyAlignment="1">
      <alignment horizontal="left"/>
    </xf>
    <xf numFmtId="0" fontId="7" fillId="0" borderId="34"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14" fontId="8" fillId="0" borderId="21" xfId="0" applyNumberFormat="1" applyFont="1" applyBorder="1"/>
    <xf numFmtId="14" fontId="8" fillId="0" borderId="1" xfId="0" applyNumberFormat="1" applyFont="1" applyBorder="1"/>
    <xf numFmtId="0" fontId="4" fillId="8" borderId="21" xfId="0" applyFont="1" applyFill="1" applyBorder="1" applyAlignment="1">
      <alignment horizontal="center"/>
    </xf>
    <xf numFmtId="14" fontId="4" fillId="8" borderId="24" xfId="0" applyNumberFormat="1" applyFont="1" applyFill="1" applyBorder="1" applyAlignment="1">
      <alignment horizontal="center"/>
    </xf>
    <xf numFmtId="0" fontId="4" fillId="8" borderId="1" xfId="0" applyFont="1" applyFill="1" applyBorder="1" applyAlignment="1">
      <alignment horizontal="center"/>
    </xf>
    <xf numFmtId="0" fontId="4" fillId="8" borderId="13" xfId="0" applyFont="1" applyFill="1" applyBorder="1" applyAlignment="1">
      <alignment horizontal="center"/>
    </xf>
    <xf numFmtId="0" fontId="4" fillId="8" borderId="14" xfId="0" applyFont="1" applyFill="1" applyBorder="1" applyAlignment="1">
      <alignment horizontal="center"/>
    </xf>
    <xf numFmtId="0" fontId="8" fillId="0" borderId="0" xfId="0" applyFont="1" applyAlignment="1">
      <alignment horizontal="center"/>
    </xf>
    <xf numFmtId="14" fontId="8" fillId="10"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5" fillId="10" borderId="1" xfId="0" applyFont="1" applyFill="1" applyBorder="1" applyAlignment="1">
      <alignment horizontal="center" vertical="center"/>
    </xf>
    <xf numFmtId="0" fontId="8" fillId="10" borderId="1" xfId="0" applyFont="1" applyFill="1" applyBorder="1" applyAlignment="1">
      <alignment horizontal="center" vertical="center"/>
    </xf>
    <xf numFmtId="0" fontId="11" fillId="10" borderId="1" xfId="0" applyFont="1" applyFill="1" applyBorder="1" applyAlignment="1">
      <alignment horizontal="center" vertical="center"/>
    </xf>
    <xf numFmtId="0" fontId="14" fillId="10" borderId="16" xfId="0" applyFont="1" applyFill="1" applyBorder="1" applyAlignment="1">
      <alignment horizontal="center" vertical="center" wrapText="1"/>
    </xf>
    <xf numFmtId="9" fontId="26" fillId="10" borderId="1" xfId="0" applyNumberFormat="1" applyFont="1" applyFill="1" applyBorder="1" applyAlignment="1">
      <alignment horizontal="center" vertical="center"/>
    </xf>
    <xf numFmtId="0" fontId="8" fillId="10" borderId="1" xfId="0" applyFont="1" applyFill="1" applyBorder="1" applyAlignment="1">
      <alignment horizontal="left" vertical="center" wrapText="1"/>
    </xf>
    <xf numFmtId="0" fontId="0" fillId="0" borderId="18" xfId="0" applyBorder="1" applyAlignment="1">
      <alignment horizontal="left" wrapText="1"/>
    </xf>
    <xf numFmtId="0" fontId="0" fillId="0" borderId="18" xfId="0" applyBorder="1" applyAlignment="1">
      <alignment wrapText="1"/>
    </xf>
    <xf numFmtId="0" fontId="8" fillId="10" borderId="1" xfId="0" applyFont="1" applyFill="1" applyBorder="1" applyAlignment="1">
      <alignment vertical="center" wrapText="1"/>
    </xf>
    <xf numFmtId="9" fontId="8" fillId="10" borderId="1" xfId="0" applyNumberFormat="1" applyFont="1" applyFill="1" applyBorder="1" applyAlignment="1">
      <alignment horizontal="center" vertical="center"/>
    </xf>
    <xf numFmtId="0" fontId="11" fillId="10" borderId="1" xfId="0" applyFont="1" applyFill="1" applyBorder="1" applyAlignment="1">
      <alignment vertical="center" wrapText="1"/>
    </xf>
    <xf numFmtId="1" fontId="8" fillId="10" borderId="1" xfId="11" applyNumberFormat="1" applyFont="1" applyFill="1" applyBorder="1" applyAlignment="1">
      <alignment horizontal="center" vertical="center"/>
    </xf>
    <xf numFmtId="0" fontId="11" fillId="10" borderId="1" xfId="0" applyFont="1" applyFill="1" applyBorder="1" applyAlignment="1">
      <alignment horizontal="center" vertical="center" wrapText="1"/>
    </xf>
    <xf numFmtId="14" fontId="11" fillId="10" borderId="1" xfId="0" applyNumberFormat="1" applyFont="1" applyFill="1" applyBorder="1" applyAlignment="1">
      <alignment horizontal="center" vertical="center" wrapText="1"/>
    </xf>
    <xf numFmtId="9" fontId="8" fillId="10" borderId="1" xfId="2" applyFont="1" applyFill="1" applyBorder="1" applyAlignment="1">
      <alignment horizontal="center" vertical="center" wrapText="1"/>
    </xf>
    <xf numFmtId="9" fontId="8" fillId="10" borderId="1" xfId="2" applyFont="1" applyFill="1" applyBorder="1" applyAlignment="1">
      <alignment horizontal="center" vertical="center"/>
    </xf>
    <xf numFmtId="14" fontId="8" fillId="10" borderId="1" xfId="0" applyNumberFormat="1" applyFont="1" applyFill="1" applyBorder="1" applyAlignment="1">
      <alignment horizontal="left" vertical="center" wrapText="1"/>
    </xf>
    <xf numFmtId="0" fontId="5" fillId="10" borderId="1" xfId="0" applyFont="1" applyFill="1" applyBorder="1" applyAlignment="1">
      <alignment horizontal="center" vertical="center" wrapText="1"/>
    </xf>
    <xf numFmtId="9" fontId="8" fillId="10" borderId="1" xfId="0" applyNumberFormat="1" applyFont="1" applyFill="1" applyBorder="1" applyAlignment="1">
      <alignment horizontal="center" vertical="center" wrapText="1"/>
    </xf>
    <xf numFmtId="0" fontId="11" fillId="10" borderId="20" xfId="0" applyFont="1" applyFill="1" applyBorder="1" applyAlignment="1">
      <alignment vertical="center" wrapText="1"/>
    </xf>
    <xf numFmtId="0" fontId="8" fillId="10" borderId="21" xfId="0" applyFont="1" applyFill="1" applyBorder="1" applyAlignment="1">
      <alignment vertical="center" wrapText="1"/>
    </xf>
    <xf numFmtId="14" fontId="8" fillId="10" borderId="21" xfId="0" applyNumberFormat="1" applyFont="1" applyFill="1" applyBorder="1" applyAlignment="1">
      <alignment horizontal="center" vertical="center" wrapText="1"/>
    </xf>
    <xf numFmtId="14" fontId="11" fillId="10" borderId="20" xfId="0" applyNumberFormat="1" applyFont="1" applyFill="1" applyBorder="1" applyAlignment="1">
      <alignment horizontal="center" vertical="center" wrapText="1"/>
    </xf>
    <xf numFmtId="0" fontId="0" fillId="0" borderId="18" xfId="0" applyBorder="1" applyAlignment="1">
      <alignment horizontal="left" vertical="top" wrapText="1"/>
    </xf>
    <xf numFmtId="0" fontId="0" fillId="0" borderId="0" xfId="0" applyFont="1" applyAlignment="1">
      <alignment horizontal="left" wrapText="1"/>
    </xf>
    <xf numFmtId="0" fontId="1" fillId="0" borderId="18" xfId="13" applyFont="1" applyBorder="1" applyAlignment="1">
      <alignment wrapText="1"/>
    </xf>
    <xf numFmtId="0" fontId="6" fillId="0" borderId="13" xfId="0" applyFont="1" applyBorder="1" applyAlignment="1">
      <alignment horizontal="center" vertical="center"/>
    </xf>
    <xf numFmtId="0" fontId="6" fillId="0" borderId="57" xfId="0" applyFont="1" applyBorder="1" applyAlignment="1">
      <alignment horizontal="center" vertical="center"/>
    </xf>
    <xf numFmtId="10" fontId="6" fillId="0" borderId="0" xfId="0" applyNumberFormat="1" applyFont="1" applyFill="1" applyBorder="1" applyAlignment="1">
      <alignment horizontal="center" vertical="center"/>
    </xf>
    <xf numFmtId="10" fontId="6" fillId="0" borderId="59" xfId="0" applyNumberFormat="1" applyFont="1" applyFill="1" applyBorder="1" applyAlignment="1">
      <alignment horizontal="center" vertical="center"/>
    </xf>
    <xf numFmtId="10" fontId="6" fillId="0" borderId="5" xfId="2" applyNumberFormat="1" applyFont="1" applyBorder="1" applyAlignment="1">
      <alignment horizontal="center" vertical="center"/>
    </xf>
    <xf numFmtId="10" fontId="6" fillId="0" borderId="58" xfId="2" applyNumberFormat="1" applyFont="1" applyBorder="1" applyAlignment="1">
      <alignment horizontal="center" vertical="center"/>
    </xf>
    <xf numFmtId="10" fontId="24" fillId="0" borderId="1" xfId="2" applyNumberFormat="1" applyFont="1" applyBorder="1" applyAlignment="1">
      <alignment horizontal="center" vertical="center" wrapText="1"/>
    </xf>
    <xf numFmtId="10" fontId="38" fillId="10" borderId="1" xfId="2" applyNumberFormat="1" applyFont="1" applyFill="1" applyBorder="1" applyAlignment="1">
      <alignment horizontal="center" vertical="center" wrapText="1"/>
    </xf>
    <xf numFmtId="10" fontId="25" fillId="9" borderId="6" xfId="0" applyNumberFormat="1" applyFont="1" applyFill="1" applyBorder="1" applyAlignment="1">
      <alignment horizontal="center" vertical="center" wrapText="1"/>
    </xf>
    <xf numFmtId="10" fontId="27" fillId="0" borderId="16" xfId="2" applyNumberFormat="1" applyFont="1" applyBorder="1" applyAlignment="1">
      <alignment horizontal="center" vertical="center"/>
    </xf>
    <xf numFmtId="10" fontId="27" fillId="0" borderId="1" xfId="2" applyNumberFormat="1" applyFont="1" applyBorder="1" applyAlignment="1">
      <alignment horizontal="center" vertical="center"/>
    </xf>
    <xf numFmtId="10" fontId="27" fillId="0" borderId="13" xfId="0" applyNumberFormat="1" applyFont="1" applyBorder="1" applyAlignment="1">
      <alignment horizontal="center" vertical="center"/>
    </xf>
    <xf numFmtId="10" fontId="27" fillId="0" borderId="54" xfId="2" applyNumberFormat="1" applyFont="1" applyBorder="1" applyAlignment="1">
      <alignment horizontal="center" vertical="center"/>
    </xf>
    <xf numFmtId="10" fontId="27" fillId="0" borderId="55" xfId="2" applyNumberFormat="1" applyFont="1" applyBorder="1" applyAlignment="1">
      <alignment horizontal="center" vertical="center"/>
    </xf>
    <xf numFmtId="10" fontId="27" fillId="0" borderId="57" xfId="0" applyNumberFormat="1" applyFont="1" applyBorder="1" applyAlignment="1">
      <alignment horizontal="center" vertical="center"/>
    </xf>
    <xf numFmtId="10" fontId="7" fillId="0" borderId="1" xfId="0" applyNumberFormat="1" applyFont="1" applyBorder="1" applyAlignment="1">
      <alignment horizontal="center" vertical="center"/>
    </xf>
    <xf numFmtId="10" fontId="7" fillId="0" borderId="55" xfId="0" applyNumberFormat="1" applyFont="1" applyBorder="1" applyAlignment="1">
      <alignment horizontal="center" vertical="center"/>
    </xf>
    <xf numFmtId="10" fontId="26" fillId="0" borderId="1" xfId="0" applyNumberFormat="1" applyFont="1" applyBorder="1" applyAlignment="1">
      <alignment horizontal="center" vertical="center"/>
    </xf>
    <xf numFmtId="10" fontId="24" fillId="10" borderId="1" xfId="2" applyNumberFormat="1" applyFont="1" applyFill="1" applyBorder="1" applyAlignment="1">
      <alignment horizontal="center" vertical="center" wrapText="1"/>
    </xf>
    <xf numFmtId="0" fontId="8" fillId="0" borderId="1" xfId="0" quotePrefix="1" applyFont="1" applyBorder="1" applyAlignment="1">
      <alignment horizontal="center" vertical="center" wrapText="1"/>
    </xf>
    <xf numFmtId="10" fontId="26" fillId="0" borderId="55" xfId="0" applyNumberFormat="1" applyFont="1" applyBorder="1" applyAlignment="1">
      <alignment horizontal="center" vertical="center"/>
    </xf>
    <xf numFmtId="0" fontId="0" fillId="0" borderId="18" xfId="0" applyBorder="1" applyAlignment="1">
      <alignment vertical="center" wrapText="1"/>
    </xf>
    <xf numFmtId="10" fontId="25" fillId="9" borderId="43" xfId="0" applyNumberFormat="1" applyFont="1" applyFill="1" applyBorder="1" applyAlignment="1">
      <alignment horizontal="center" vertical="center" wrapText="1"/>
    </xf>
    <xf numFmtId="10" fontId="20" fillId="0" borderId="10" xfId="0" applyNumberFormat="1" applyFont="1" applyBorder="1" applyAlignment="1">
      <alignment horizontal="center" vertical="center"/>
    </xf>
    <xf numFmtId="10" fontId="20" fillId="0" borderId="29" xfId="0" applyNumberFormat="1" applyFont="1" applyBorder="1" applyAlignment="1">
      <alignment horizontal="center" vertical="center"/>
    </xf>
    <xf numFmtId="10" fontId="20" fillId="0" borderId="19" xfId="0" applyNumberFormat="1" applyFont="1" applyBorder="1" applyAlignment="1">
      <alignment horizontal="center" vertical="center"/>
    </xf>
    <xf numFmtId="10" fontId="7" fillId="17" borderId="43" xfId="0" applyNumberFormat="1" applyFont="1" applyFill="1" applyBorder="1" applyAlignment="1">
      <alignment horizontal="center" vertical="center"/>
    </xf>
    <xf numFmtId="10" fontId="27" fillId="0" borderId="2" xfId="0" applyNumberFormat="1" applyFont="1" applyBorder="1" applyAlignment="1">
      <alignment horizontal="center" vertical="center"/>
    </xf>
    <xf numFmtId="10" fontId="27" fillId="0" borderId="56" xfId="0" applyNumberFormat="1" applyFont="1" applyBorder="1" applyAlignment="1">
      <alignment horizontal="center" vertical="center"/>
    </xf>
    <xf numFmtId="9" fontId="8" fillId="9" borderId="3" xfId="2" applyFont="1" applyFill="1" applyBorder="1" applyAlignment="1">
      <alignment horizontal="center" vertical="center" wrapText="1"/>
    </xf>
    <xf numFmtId="0" fontId="8" fillId="0" borderId="46" xfId="0" applyFont="1" applyBorder="1" applyAlignment="1">
      <alignment horizontal="center" vertical="center" wrapText="1"/>
    </xf>
    <xf numFmtId="0" fontId="8" fillId="0" borderId="21" xfId="0" applyFont="1" applyBorder="1" applyAlignment="1">
      <alignment horizontal="center" vertical="center"/>
    </xf>
    <xf numFmtId="0" fontId="9" fillId="0" borderId="21" xfId="0" applyFont="1" applyBorder="1" applyAlignment="1">
      <alignment horizontal="center" vertical="center" wrapText="1"/>
    </xf>
    <xf numFmtId="0" fontId="10" fillId="0" borderId="21" xfId="0" applyFont="1" applyBorder="1" applyAlignment="1">
      <alignment horizontal="center" vertical="center" wrapText="1" readingOrder="1"/>
    </xf>
    <xf numFmtId="166" fontId="8" fillId="0" borderId="21" xfId="1" applyNumberFormat="1" applyFont="1" applyFill="1" applyBorder="1" applyAlignment="1">
      <alignment horizontal="center" vertical="center"/>
    </xf>
    <xf numFmtId="9" fontId="8" fillId="0" borderId="21" xfId="2" applyFont="1" applyFill="1" applyBorder="1" applyAlignment="1">
      <alignment horizontal="center" vertical="center"/>
    </xf>
    <xf numFmtId="0" fontId="14" fillId="0" borderId="16" xfId="0" applyFont="1" applyFill="1" applyBorder="1" applyAlignment="1">
      <alignment horizontal="center" vertical="center" wrapText="1"/>
    </xf>
    <xf numFmtId="9" fontId="8" fillId="0" borderId="13" xfId="2" applyFont="1" applyFill="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xf numFmtId="0" fontId="8" fillId="0" borderId="0" xfId="0" applyFont="1" applyBorder="1" applyAlignment="1">
      <alignment horizontal="center"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readingOrder="1"/>
    </xf>
    <xf numFmtId="9" fontId="8" fillId="0" borderId="18" xfId="2" applyFont="1" applyFill="1" applyBorder="1" applyAlignment="1">
      <alignment horizontal="center" vertical="center"/>
    </xf>
    <xf numFmtId="0" fontId="14" fillId="9" borderId="17" xfId="0" applyFont="1" applyFill="1" applyBorder="1" applyAlignment="1">
      <alignment horizontal="center" vertical="center" wrapText="1"/>
    </xf>
    <xf numFmtId="9" fontId="8" fillId="9" borderId="22" xfId="2"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29" xfId="0" applyFont="1" applyBorder="1"/>
    <xf numFmtId="0" fontId="8" fillId="0" borderId="29" xfId="0" applyFont="1" applyBorder="1" applyAlignment="1">
      <alignment horizontal="center" vertical="center"/>
    </xf>
    <xf numFmtId="0" fontId="9" fillId="0" borderId="29" xfId="0" applyFont="1" applyBorder="1" applyAlignment="1">
      <alignment horizontal="center" vertical="center" wrapText="1"/>
    </xf>
    <xf numFmtId="0" fontId="10" fillId="0" borderId="29" xfId="0" applyFont="1" applyBorder="1" applyAlignment="1">
      <alignment horizontal="center" vertical="center" wrapText="1" readingOrder="1"/>
    </xf>
    <xf numFmtId="166" fontId="8" fillId="0" borderId="29" xfId="1" applyNumberFormat="1" applyFont="1" applyFill="1" applyBorder="1" applyAlignment="1">
      <alignment horizontal="center" vertical="center"/>
    </xf>
    <xf numFmtId="9" fontId="8" fillId="0" borderId="19" xfId="2" applyFont="1" applyFill="1" applyBorder="1" applyAlignment="1">
      <alignment horizontal="center" vertical="center"/>
    </xf>
    <xf numFmtId="0" fontId="4" fillId="0" borderId="63" xfId="0" applyFont="1" applyBorder="1" applyAlignment="1">
      <alignment horizontal="center" vertical="center" wrapText="1"/>
    </xf>
    <xf numFmtId="0" fontId="14" fillId="0" borderId="34" xfId="0" applyFont="1" applyFill="1" applyBorder="1" applyAlignment="1">
      <alignment horizontal="center" vertical="center" wrapText="1"/>
    </xf>
    <xf numFmtId="0" fontId="5" fillId="10" borderId="35" xfId="0" applyFont="1" applyFill="1" applyBorder="1" applyAlignment="1">
      <alignment horizontal="center" vertical="center"/>
    </xf>
    <xf numFmtId="0" fontId="8" fillId="10" borderId="35" xfId="0" applyFont="1" applyFill="1" applyBorder="1" applyAlignment="1">
      <alignment vertical="center" wrapText="1"/>
    </xf>
    <xf numFmtId="14" fontId="8" fillId="10" borderId="35" xfId="0" applyNumberFormat="1" applyFont="1" applyFill="1" applyBorder="1" applyAlignment="1">
      <alignment horizontal="center" vertical="center" wrapText="1"/>
    </xf>
    <xf numFmtId="0" fontId="8" fillId="10" borderId="35" xfId="0" applyFont="1" applyFill="1" applyBorder="1" applyAlignment="1">
      <alignment horizontal="center" vertical="center"/>
    </xf>
    <xf numFmtId="9" fontId="8" fillId="10" borderId="35" xfId="0" applyNumberFormat="1" applyFont="1" applyFill="1" applyBorder="1" applyAlignment="1">
      <alignment horizontal="center" vertical="center"/>
    </xf>
    <xf numFmtId="9" fontId="8" fillId="10" borderId="35" xfId="2" applyFont="1" applyFill="1" applyBorder="1" applyAlignment="1">
      <alignment horizontal="center" vertical="center" wrapText="1"/>
    </xf>
    <xf numFmtId="0" fontId="8" fillId="10" borderId="35" xfId="0" applyFont="1" applyFill="1" applyBorder="1" applyAlignment="1">
      <alignment horizontal="center" vertical="center" wrapText="1"/>
    </xf>
    <xf numFmtId="0" fontId="8" fillId="10" borderId="36"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9" borderId="39" xfId="0" applyFont="1" applyFill="1" applyBorder="1" applyAlignment="1">
      <alignment vertical="center" wrapText="1"/>
    </xf>
    <xf numFmtId="0" fontId="8" fillId="10" borderId="13" xfId="0" applyFont="1" applyFill="1" applyBorder="1" applyAlignment="1">
      <alignment horizontal="center" vertical="center"/>
    </xf>
    <xf numFmtId="0" fontId="8" fillId="9" borderId="14" xfId="0" applyFont="1" applyFill="1" applyBorder="1" applyAlignment="1">
      <alignment vertical="center" wrapText="1"/>
    </xf>
    <xf numFmtId="0" fontId="8" fillId="0" borderId="5" xfId="0" applyFont="1" applyBorder="1" applyAlignment="1">
      <alignment vertical="center" wrapText="1"/>
    </xf>
    <xf numFmtId="0" fontId="6" fillId="0" borderId="5" xfId="0" applyFont="1" applyBorder="1" applyAlignment="1">
      <alignment vertical="center" wrapText="1"/>
    </xf>
    <xf numFmtId="0" fontId="5" fillId="10" borderId="35" xfId="0" applyFont="1" applyFill="1" applyBorder="1" applyAlignment="1">
      <alignment horizontal="center" vertical="center" wrapText="1"/>
    </xf>
    <xf numFmtId="0" fontId="11" fillId="10" borderId="35" xfId="0" applyFont="1" applyFill="1" applyBorder="1" applyAlignment="1">
      <alignment vertical="center" wrapText="1"/>
    </xf>
    <xf numFmtId="14" fontId="11" fillId="10" borderId="35"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1" xfId="0" applyFont="1" applyBorder="1" applyAlignment="1">
      <alignment vertical="center"/>
    </xf>
    <xf numFmtId="9" fontId="8" fillId="0" borderId="24" xfId="2"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4" fillId="9" borderId="42" xfId="0" applyFont="1" applyFill="1" applyBorder="1" applyAlignment="1">
      <alignment horizontal="center" vertical="center" wrapText="1"/>
    </xf>
    <xf numFmtId="0" fontId="8" fillId="10" borderId="35" xfId="0" applyFont="1" applyFill="1" applyBorder="1" applyAlignment="1">
      <alignment horizontal="left" vertical="center" wrapText="1"/>
    </xf>
    <xf numFmtId="9" fontId="8" fillId="10" borderId="35" xfId="2" applyFont="1" applyFill="1" applyBorder="1" applyAlignment="1">
      <alignment horizontal="center" vertical="center"/>
    </xf>
    <xf numFmtId="0" fontId="8" fillId="10" borderId="36" xfId="0" applyFont="1" applyFill="1" applyBorder="1" applyAlignment="1">
      <alignment horizontal="center" vertical="center"/>
    </xf>
    <xf numFmtId="9" fontId="8" fillId="0" borderId="35" xfId="2"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3" xfId="0" applyFont="1" applyBorder="1" applyAlignment="1">
      <alignment horizontal="center" vertical="center" wrapText="1"/>
    </xf>
    <xf numFmtId="0" fontId="8" fillId="18" borderId="1" xfId="0" applyFont="1" applyFill="1" applyBorder="1" applyAlignment="1">
      <alignment horizontal="center" vertical="center"/>
    </xf>
    <xf numFmtId="0" fontId="11" fillId="18" borderId="1" xfId="0" applyFont="1" applyFill="1" applyBorder="1" applyAlignment="1">
      <alignment horizontal="center" vertical="center"/>
    </xf>
    <xf numFmtId="0" fontId="8" fillId="18" borderId="1"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9" xfId="0" applyFont="1" applyBorder="1" applyAlignment="1">
      <alignment horizontal="center" vertical="center"/>
    </xf>
    <xf numFmtId="0" fontId="4" fillId="5" borderId="7" xfId="0" applyFont="1" applyFill="1" applyBorder="1" applyAlignment="1">
      <alignment horizontal="center" vertical="center" wrapText="1"/>
    </xf>
    <xf numFmtId="0" fontId="8" fillId="0" borderId="34" xfId="0" applyFont="1" applyBorder="1" applyAlignment="1">
      <alignment wrapText="1"/>
    </xf>
    <xf numFmtId="0" fontId="8" fillId="0" borderId="16" xfId="0" applyFont="1" applyBorder="1" applyAlignment="1">
      <alignment wrapText="1"/>
    </xf>
    <xf numFmtId="0" fontId="8" fillId="0" borderId="1" xfId="0" applyFont="1" applyBorder="1" applyAlignment="1">
      <alignment wrapText="1"/>
    </xf>
    <xf numFmtId="0" fontId="8" fillId="0" borderId="17" xfId="0" applyFont="1" applyBorder="1" applyAlignment="1">
      <alignment wrapText="1"/>
    </xf>
    <xf numFmtId="0" fontId="8" fillId="0" borderId="1" xfId="0" applyFont="1" applyBorder="1" applyAlignment="1">
      <alignment horizontal="center" vertical="center"/>
    </xf>
    <xf numFmtId="0" fontId="8" fillId="0" borderId="1" xfId="0" applyFont="1" applyBorder="1" applyAlignment="1">
      <alignment wrapText="1"/>
    </xf>
    <xf numFmtId="0" fontId="8" fillId="0" borderId="1" xfId="0" applyNumberFormat="1" applyFont="1" applyBorder="1" applyAlignment="1">
      <alignment horizontal="center" vertical="center" wrapText="1"/>
    </xf>
    <xf numFmtId="49" fontId="8" fillId="10" borderId="1" xfId="0" applyNumberFormat="1" applyFont="1" applyFill="1" applyBorder="1" applyAlignment="1">
      <alignment horizontal="center" vertical="center" wrapText="1"/>
    </xf>
    <xf numFmtId="14" fontId="4" fillId="8" borderId="13" xfId="0" applyNumberFormat="1" applyFont="1" applyFill="1" applyBorder="1" applyAlignment="1">
      <alignment horizontal="center"/>
    </xf>
    <xf numFmtId="0" fontId="8" fillId="0" borderId="1" xfId="0" applyFont="1" applyBorder="1" applyAlignment="1">
      <alignment wrapText="1"/>
    </xf>
    <xf numFmtId="0" fontId="8" fillId="0" borderId="1" xfId="0" applyFont="1" applyBorder="1" applyAlignment="1">
      <alignment wrapText="1"/>
    </xf>
    <xf numFmtId="0" fontId="8" fillId="0" borderId="1" xfId="0" applyFont="1" applyBorder="1" applyAlignment="1">
      <alignment wrapText="1"/>
    </xf>
    <xf numFmtId="0" fontId="8" fillId="10" borderId="1" xfId="0" quotePrefix="1" applyFont="1" applyFill="1" applyBorder="1" applyAlignment="1">
      <alignment horizontal="left" vertical="center" wrapText="1"/>
    </xf>
    <xf numFmtId="0" fontId="8" fillId="0" borderId="1" xfId="0" applyFont="1" applyBorder="1" applyAlignment="1">
      <alignment wrapText="1"/>
    </xf>
    <xf numFmtId="0" fontId="8" fillId="10" borderId="1" xfId="2" applyNumberFormat="1" applyFont="1" applyFill="1" applyBorder="1" applyAlignment="1">
      <alignment horizontal="center" vertical="center" wrapText="1"/>
    </xf>
    <xf numFmtId="9" fontId="8" fillId="18" borderId="1" xfId="2" applyFont="1" applyFill="1" applyBorder="1" applyAlignment="1">
      <alignment horizontal="center" vertical="center"/>
    </xf>
    <xf numFmtId="0" fontId="0" fillId="0" borderId="13" xfId="0" applyBorder="1" applyAlignment="1">
      <alignment wrapText="1"/>
    </xf>
    <xf numFmtId="0" fontId="40" fillId="0" borderId="18" xfId="13" applyFont="1" applyBorder="1" applyAlignment="1">
      <alignment wrapText="1"/>
    </xf>
    <xf numFmtId="0" fontId="40" fillId="0" borderId="0" xfId="13" applyFont="1" applyAlignment="1">
      <alignment vertical="center" wrapText="1"/>
    </xf>
    <xf numFmtId="0" fontId="8" fillId="19" borderId="1" xfId="0" applyFont="1" applyFill="1" applyBorder="1" applyAlignment="1">
      <alignment horizontal="center" vertical="center"/>
    </xf>
    <xf numFmtId="0" fontId="41" fillId="0" borderId="13" xfId="13" applyFont="1" applyBorder="1" applyAlignment="1">
      <alignment wrapText="1"/>
    </xf>
    <xf numFmtId="0" fontId="37" fillId="10" borderId="1" xfId="0" applyFont="1" applyFill="1" applyBorder="1" applyAlignment="1">
      <alignment horizontal="center"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39"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15" fillId="8" borderId="30" xfId="0" applyFont="1" applyFill="1" applyBorder="1" applyAlignment="1">
      <alignment horizontal="center" vertical="center"/>
    </xf>
    <xf numFmtId="0" fontId="15" fillId="8" borderId="31" xfId="0" applyFont="1" applyFill="1" applyBorder="1" applyAlignment="1">
      <alignment horizontal="center" vertical="center"/>
    </xf>
    <xf numFmtId="0" fontId="15" fillId="8" borderId="32" xfId="0" applyFont="1" applyFill="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8" fillId="0" borderId="30" xfId="0" applyFont="1" applyFill="1" applyBorder="1" applyAlignment="1">
      <alignment horizontal="left" vertical="center" wrapText="1"/>
    </xf>
    <xf numFmtId="0" fontId="8" fillId="0" borderId="31" xfId="0" applyFont="1" applyFill="1" applyBorder="1" applyAlignment="1">
      <alignment horizontal="left" vertical="center"/>
    </xf>
    <xf numFmtId="0" fontId="8" fillId="0" borderId="32" xfId="0" applyFont="1" applyFill="1" applyBorder="1" applyAlignment="1">
      <alignment horizontal="left"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29" xfId="0" applyFont="1" applyBorder="1" applyAlignment="1">
      <alignment horizontal="center" vertical="center"/>
    </xf>
    <xf numFmtId="0" fontId="6" fillId="0" borderId="19" xfId="0" applyFont="1" applyBorder="1" applyAlignment="1">
      <alignment horizontal="center" vertical="center"/>
    </xf>
    <xf numFmtId="0" fontId="15" fillId="8" borderId="11"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12" xfId="0" applyFont="1" applyFill="1" applyBorder="1" applyAlignment="1">
      <alignment horizontal="center" vertical="center"/>
    </xf>
    <xf numFmtId="0" fontId="6" fillId="0" borderId="11" xfId="0" applyFont="1" applyBorder="1" applyAlignment="1">
      <alignment horizontal="left" vertical="center" wrapText="1"/>
    </xf>
    <xf numFmtId="0" fontId="6" fillId="0" borderId="28" xfId="0" applyFont="1" applyBorder="1" applyAlignment="1">
      <alignment horizontal="left" vertical="center" wrapText="1"/>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8" xfId="0" applyFont="1" applyBorder="1" applyAlignment="1">
      <alignment horizontal="left" vertical="center" wrapText="1"/>
    </xf>
    <xf numFmtId="0" fontId="6" fillId="0" borderId="10" xfId="0" applyFont="1" applyBorder="1" applyAlignment="1">
      <alignment horizontal="left" vertical="center" wrapText="1"/>
    </xf>
    <xf numFmtId="0" fontId="6" fillId="0" borderId="29" xfId="0" applyFont="1" applyBorder="1" applyAlignment="1">
      <alignment horizontal="left" vertical="center" wrapText="1"/>
    </xf>
    <xf numFmtId="0" fontId="6" fillId="0" borderId="19"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1" xfId="0" applyFont="1" applyBorder="1" applyAlignment="1">
      <alignment horizontal="left" vertical="center" wrapText="1"/>
    </xf>
    <xf numFmtId="0" fontId="6" fillId="0" borderId="13" xfId="0" applyFont="1" applyBorder="1" applyAlignment="1">
      <alignment horizontal="left" vertical="center" wrapText="1"/>
    </xf>
    <xf numFmtId="0" fontId="8" fillId="0" borderId="22" xfId="0" applyFont="1" applyBorder="1" applyAlignment="1">
      <alignment horizontal="left" vertical="center" wrapText="1"/>
    </xf>
    <xf numFmtId="0" fontId="8" fillId="0" borderId="14" xfId="0" applyFont="1" applyBorder="1" applyAlignment="1">
      <alignment horizontal="left" vertical="center" wrapText="1"/>
    </xf>
    <xf numFmtId="0" fontId="13" fillId="0" borderId="2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9"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4" fillId="8" borderId="6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8" fillId="0" borderId="52" xfId="0" applyFont="1" applyBorder="1" applyAlignment="1">
      <alignment horizontal="left" wrapText="1"/>
    </xf>
    <xf numFmtId="0" fontId="8" fillId="0" borderId="49" xfId="0" applyFont="1" applyBorder="1" applyAlignment="1">
      <alignment horizontal="left" wrapText="1"/>
    </xf>
    <xf numFmtId="0" fontId="8" fillId="0" borderId="2" xfId="0" applyFont="1" applyBorder="1" applyAlignment="1">
      <alignment horizontal="left" wrapText="1"/>
    </xf>
    <xf numFmtId="0" fontId="8" fillId="0" borderId="5" xfId="0" applyFont="1" applyBorder="1" applyAlignment="1">
      <alignment horizontal="left" wrapText="1"/>
    </xf>
    <xf numFmtId="0" fontId="8" fillId="0" borderId="53" xfId="0" applyFont="1" applyBorder="1" applyAlignment="1">
      <alignment horizontal="left" wrapText="1"/>
    </xf>
    <xf numFmtId="0" fontId="8" fillId="0" borderId="51" xfId="0" applyFont="1" applyBorder="1" applyAlignment="1">
      <alignment horizontal="left" wrapText="1"/>
    </xf>
    <xf numFmtId="0" fontId="4" fillId="3" borderId="3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0" fillId="0" borderId="36"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3" fillId="0" borderId="3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8" fillId="0" borderId="34" xfId="0" applyFont="1" applyBorder="1" applyAlignment="1">
      <alignment wrapText="1"/>
    </xf>
    <xf numFmtId="0" fontId="8" fillId="0" borderId="35" xfId="0" applyFont="1" applyBorder="1" applyAlignment="1">
      <alignment wrapText="1"/>
    </xf>
    <xf numFmtId="0" fontId="8" fillId="0" borderId="16" xfId="0" applyFont="1" applyBorder="1" applyAlignment="1">
      <alignment wrapText="1"/>
    </xf>
    <xf numFmtId="0" fontId="8" fillId="0" borderId="1" xfId="0" applyFont="1" applyBorder="1" applyAlignment="1">
      <alignment wrapText="1"/>
    </xf>
    <xf numFmtId="0" fontId="8" fillId="0" borderId="17" xfId="0" applyFont="1" applyBorder="1" applyAlignment="1">
      <alignment wrapText="1"/>
    </xf>
    <xf numFmtId="0" fontId="8" fillId="0" borderId="22" xfId="0" applyFont="1" applyBorder="1" applyAlignment="1">
      <alignment wrapText="1"/>
    </xf>
    <xf numFmtId="0" fontId="25" fillId="8" borderId="0" xfId="0" applyFont="1" applyFill="1" applyBorder="1" applyAlignment="1">
      <alignment horizontal="center" vertical="center"/>
    </xf>
    <xf numFmtId="0" fontId="6" fillId="0" borderId="0" xfId="0" applyFont="1" applyBorder="1" applyAlignment="1">
      <alignment horizontal="center"/>
    </xf>
    <xf numFmtId="0" fontId="13" fillId="0" borderId="47"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8" xfId="0" applyFont="1" applyBorder="1" applyAlignment="1">
      <alignment horizontal="center" vertical="center" wrapText="1"/>
    </xf>
    <xf numFmtId="0" fontId="8" fillId="0" borderId="15" xfId="0" applyFont="1" applyBorder="1" applyAlignment="1">
      <alignment wrapText="1"/>
    </xf>
    <xf numFmtId="0" fontId="8" fillId="0" borderId="49" xfId="0" applyFont="1" applyBorder="1" applyAlignment="1">
      <alignment wrapText="1"/>
    </xf>
    <xf numFmtId="0" fontId="8" fillId="0" borderId="40" xfId="0" applyFont="1" applyBorder="1" applyAlignment="1">
      <alignment wrapText="1"/>
    </xf>
    <xf numFmtId="0" fontId="8" fillId="0" borderId="5" xfId="0" applyFont="1" applyBorder="1" applyAlignment="1">
      <alignment wrapText="1"/>
    </xf>
    <xf numFmtId="0" fontId="8" fillId="0" borderId="50" xfId="0" applyFont="1" applyBorder="1" applyAlignment="1">
      <alignment wrapText="1"/>
    </xf>
    <xf numFmtId="0" fontId="8" fillId="0" borderId="51" xfId="0" applyFont="1" applyBorder="1" applyAlignment="1">
      <alignment wrapText="1"/>
    </xf>
    <xf numFmtId="0" fontId="28" fillId="0" borderId="47"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19" xfId="0" applyFont="1" applyBorder="1" applyAlignment="1">
      <alignment horizontal="center" vertical="center" wrapText="1"/>
    </xf>
    <xf numFmtId="0" fontId="4" fillId="8" borderId="35"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7" fillId="0" borderId="3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8" borderId="34" xfId="0" applyFont="1" applyFill="1" applyBorder="1" applyAlignment="1">
      <alignment horizontal="center" vertical="center" wrapText="1"/>
    </xf>
    <xf numFmtId="0" fontId="4" fillId="8" borderId="16" xfId="0" applyFont="1" applyFill="1" applyBorder="1" applyAlignment="1">
      <alignment horizontal="center" vertical="center" wrapText="1"/>
    </xf>
    <xf numFmtId="14" fontId="30" fillId="8" borderId="4" xfId="0" applyNumberFormat="1" applyFont="1" applyFill="1" applyBorder="1" applyAlignment="1">
      <alignment horizontal="right" wrapText="1"/>
    </xf>
    <xf numFmtId="0" fontId="39" fillId="0" borderId="18" xfId="13" applyBorder="1" applyAlignment="1">
      <alignment wrapText="1"/>
    </xf>
  </cellXfs>
  <cellStyles count="14">
    <cellStyle name="Comma 2" xfId="3" xr:uid="{72930762-5FB1-45C4-A369-15BD27BE001A}"/>
    <cellStyle name="Currency [0] 2" xfId="10" xr:uid="{8AB313EC-4358-45B7-AAF4-03596F43E5E4}"/>
    <cellStyle name="Hipervínculo" xfId="13" builtinId="8"/>
    <cellStyle name="Millares" xfId="11" builtinId="3"/>
    <cellStyle name="Millares [0] 2" xfId="4" xr:uid="{9B41C9EB-D5F1-4660-A8B3-D9DBCAED4898}"/>
    <cellStyle name="Moneda" xfId="1" builtinId="4"/>
    <cellStyle name="Normal" xfId="0" builtinId="0"/>
    <cellStyle name="Normal 2 2" xfId="12"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10">
    <dxf>
      <fill>
        <patternFill>
          <bgColor rgb="FFFF0000"/>
        </patternFill>
      </fill>
    </dxf>
    <dxf>
      <fill>
        <patternFill>
          <bgColor rgb="FFFF6600"/>
        </patternFill>
      </fill>
    </dxf>
    <dxf>
      <fill>
        <patternFill>
          <bgColor rgb="FFFFFF00"/>
        </patternFill>
      </fill>
    </dxf>
    <dxf>
      <fill>
        <patternFill>
          <bgColor rgb="FF66FF33"/>
        </patternFill>
      </fill>
    </dxf>
    <dxf>
      <fill>
        <patternFill>
          <bgColor rgb="FF33CC33"/>
        </patternFill>
      </fill>
    </dxf>
    <dxf>
      <fill>
        <patternFill>
          <bgColor rgb="FFFF0000"/>
        </patternFill>
      </fill>
    </dxf>
    <dxf>
      <fill>
        <patternFill>
          <fgColor rgb="FFFF6600"/>
          <bgColor rgb="FFFF6600"/>
        </patternFill>
      </fill>
    </dxf>
    <dxf>
      <fill>
        <patternFill>
          <bgColor rgb="FFFFFF00"/>
        </patternFill>
      </fill>
    </dxf>
    <dxf>
      <fill>
        <patternFill>
          <bgColor rgb="FF66FF33"/>
        </patternFill>
      </fill>
    </dxf>
    <dxf>
      <fill>
        <patternFill>
          <bgColor rgb="FF33CC33"/>
        </patternFill>
      </fill>
    </dxf>
  </dxfs>
  <tableStyles count="0" defaultTableStyle="TableStyleMedium2" defaultPivotStyle="PivotStyleLight16"/>
  <colors>
    <mruColors>
      <color rgb="FF33CC33"/>
      <color rgb="FF99FF66"/>
      <color rgb="FF66FF33"/>
      <color rgb="FFFF6600"/>
      <color rgb="FF00CC00"/>
      <color rgb="FF66FF66"/>
      <color rgb="FFFF33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2021</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PAI!$A$12:$A$17</c:f>
              <c:strCache>
                <c:ptCount val="6"/>
                <c:pt idx="0">
                  <c:v>DIRECCIÓN GENERAL</c:v>
                </c:pt>
                <c:pt idx="1">
                  <c:v>SUB DIRECCIÓN GESTION CONTRACTUAL</c:v>
                </c:pt>
                <c:pt idx="2">
                  <c:v>SUB DIRECCIÓN NEGOCIOS</c:v>
                </c:pt>
                <c:pt idx="3">
                  <c:v>SUB DIRECCIÓN EMAE</c:v>
                </c:pt>
                <c:pt idx="4">
                  <c:v>SUB DIRECCIÓN IDT</c:v>
                </c:pt>
                <c:pt idx="5">
                  <c:v>SECRETARÍA GENERAL</c:v>
                </c:pt>
              </c:strCache>
            </c:strRef>
          </c:cat>
          <c:val>
            <c:numRef>
              <c:f>PAI!$B$12:$B$17</c:f>
              <c:numCache>
                <c:formatCode>General</c:formatCode>
                <c:ptCount val="6"/>
                <c:pt idx="0">
                  <c:v>11</c:v>
                </c:pt>
                <c:pt idx="1">
                  <c:v>13</c:v>
                </c:pt>
                <c:pt idx="2">
                  <c:v>12</c:v>
                </c:pt>
                <c:pt idx="3">
                  <c:v>12</c:v>
                </c:pt>
                <c:pt idx="4">
                  <c:v>11</c:v>
                </c:pt>
                <c:pt idx="5">
                  <c:v>15</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336549</xdr:colOff>
      <xdr:row>21</xdr:row>
      <xdr:rowOff>169861</xdr:rowOff>
    </xdr:from>
    <xdr:to>
      <xdr:col>9</xdr:col>
      <xdr:colOff>1311275</xdr:colOff>
      <xdr:row>41</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114301</xdr:colOff>
      <xdr:row>1</xdr:row>
      <xdr:rowOff>2</xdr:rowOff>
    </xdr:from>
    <xdr:to>
      <xdr:col>19</xdr:col>
      <xdr:colOff>315118</xdr:colOff>
      <xdr:row>4</xdr:row>
      <xdr:rowOff>1</xdr:rowOff>
    </xdr:to>
    <xdr:pic>
      <xdr:nvPicPr>
        <xdr:cNvPr id="3" name="0 Imagen">
          <a:extLst>
            <a:ext uri="{FF2B5EF4-FFF2-40B4-BE49-F238E27FC236}">
              <a16:creationId xmlns:a16="http://schemas.microsoft.com/office/drawing/2014/main" id="{12B573D4-AB21-4125-ACAC-AC0DB3376BC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896851" y="180977"/>
          <a:ext cx="1428749" cy="5429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838201</xdr:colOff>
      <xdr:row>45</xdr:row>
      <xdr:rowOff>133349</xdr:rowOff>
    </xdr:from>
    <xdr:to>
      <xdr:col>6</xdr:col>
      <xdr:colOff>609179</xdr:colOff>
      <xdr:row>45</xdr:row>
      <xdr:rowOff>2978151</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3"/>
        <a:stretch>
          <a:fillRect/>
        </a:stretch>
      </xdr:blipFill>
      <xdr:spPr>
        <a:xfrm>
          <a:off x="2228851" y="12134849"/>
          <a:ext cx="3845297" cy="2847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619124</xdr:colOff>
      <xdr:row>0</xdr:row>
      <xdr:rowOff>56356</xdr:rowOff>
    </xdr:from>
    <xdr:to>
      <xdr:col>15</xdr:col>
      <xdr:colOff>951705</xdr:colOff>
      <xdr:row>3</xdr:row>
      <xdr:rowOff>9527</xdr:rowOff>
    </xdr:to>
    <xdr:pic>
      <xdr:nvPicPr>
        <xdr:cNvPr id="2" name="0 Imagen">
          <a:extLst>
            <a:ext uri="{FF2B5EF4-FFF2-40B4-BE49-F238E27FC236}">
              <a16:creationId xmlns:a16="http://schemas.microsoft.com/office/drawing/2014/main" id="{9F7205BC-97CF-4076-AE63-51F92289FB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752468" y="56356"/>
          <a:ext cx="1558925" cy="48895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611188</xdr:colOff>
      <xdr:row>0</xdr:row>
      <xdr:rowOff>104776</xdr:rowOff>
    </xdr:from>
    <xdr:to>
      <xdr:col>18</xdr:col>
      <xdr:colOff>1821657</xdr:colOff>
      <xdr:row>2</xdr:row>
      <xdr:rowOff>126207</xdr:rowOff>
    </xdr:to>
    <xdr:pic>
      <xdr:nvPicPr>
        <xdr:cNvPr id="2" name="0 Imagen">
          <a:extLst>
            <a:ext uri="{FF2B5EF4-FFF2-40B4-BE49-F238E27FC236}">
              <a16:creationId xmlns:a16="http://schemas.microsoft.com/office/drawing/2014/main" id="{CA139D62-83CF-4226-BD28-A47EC5E71B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004338" y="104776"/>
          <a:ext cx="1207294" cy="41830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218282</xdr:colOff>
      <xdr:row>2</xdr:row>
      <xdr:rowOff>161132</xdr:rowOff>
    </xdr:to>
    <xdr:pic>
      <xdr:nvPicPr>
        <xdr:cNvPr id="2" name="0 Imagen">
          <a:extLst>
            <a:ext uri="{FF2B5EF4-FFF2-40B4-BE49-F238E27FC236}">
              <a16:creationId xmlns:a16="http://schemas.microsoft.com/office/drawing/2014/main" id="{43EB6216-0F81-448D-9F10-56F55655C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004338" y="101601"/>
          <a:ext cx="1207294" cy="421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8303558</xdr:colOff>
      <xdr:row>0</xdr:row>
      <xdr:rowOff>44823</xdr:rowOff>
    </xdr:from>
    <xdr:to>
      <xdr:col>4</xdr:col>
      <xdr:colOff>9275902</xdr:colOff>
      <xdr:row>2</xdr:row>
      <xdr:rowOff>107716</xdr:rowOff>
    </xdr:to>
    <xdr:pic>
      <xdr:nvPicPr>
        <xdr:cNvPr id="3" name="0 Imagen">
          <a:extLst>
            <a:ext uri="{FF2B5EF4-FFF2-40B4-BE49-F238E27FC236}">
              <a16:creationId xmlns:a16="http://schemas.microsoft.com/office/drawing/2014/main" id="{ABAB33A1-41A2-4327-BDE1-B0599AEA60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234646" y="44823"/>
          <a:ext cx="1210469" cy="421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1199029</xdr:colOff>
      <xdr:row>21</xdr:row>
      <xdr:rowOff>224118</xdr:rowOff>
    </xdr:from>
    <xdr:to>
      <xdr:col>4</xdr:col>
      <xdr:colOff>5572302</xdr:colOff>
      <xdr:row>27</xdr:row>
      <xdr:rowOff>56865</xdr:rowOff>
    </xdr:to>
    <xdr:pic>
      <xdr:nvPicPr>
        <xdr:cNvPr id="49" name="Imagen 48">
          <a:extLst>
            <a:ext uri="{FF2B5EF4-FFF2-40B4-BE49-F238E27FC236}">
              <a16:creationId xmlns:a16="http://schemas.microsoft.com/office/drawing/2014/main" id="{30415AF7-2C43-4EC4-A210-CA540B52B60C}"/>
            </a:ext>
          </a:extLst>
        </xdr:cNvPr>
        <xdr:cNvPicPr>
          <a:picLocks noChangeAspect="1"/>
        </xdr:cNvPicPr>
      </xdr:nvPicPr>
      <xdr:blipFill>
        <a:blip xmlns:r="http://schemas.openxmlformats.org/officeDocument/2006/relationships" r:embed="rId2"/>
        <a:stretch>
          <a:fillRect/>
        </a:stretch>
      </xdr:blipFill>
      <xdr:spPr>
        <a:xfrm>
          <a:off x="3496235" y="24821030"/>
          <a:ext cx="11010330" cy="59287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4778375</xdr:colOff>
      <xdr:row>0</xdr:row>
      <xdr:rowOff>25402</xdr:rowOff>
    </xdr:from>
    <xdr:to>
      <xdr:col>2</xdr:col>
      <xdr:colOff>0</xdr:colOff>
      <xdr:row>2</xdr:row>
      <xdr:rowOff>114301</xdr:rowOff>
    </xdr:to>
    <xdr:pic>
      <xdr:nvPicPr>
        <xdr:cNvPr id="2" name="0 Imagen">
          <a:extLst>
            <a:ext uri="{FF2B5EF4-FFF2-40B4-BE49-F238E27FC236}">
              <a16:creationId xmlns:a16="http://schemas.microsoft.com/office/drawing/2014/main" id="{BBB78CCC-899E-47F7-BE9D-5880B1B940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97450" y="25402"/>
          <a:ext cx="1146175" cy="450849"/>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343849</xdr:colOff>
      <xdr:row>0</xdr:row>
      <xdr:rowOff>0</xdr:rowOff>
    </xdr:from>
    <xdr:to>
      <xdr:col>13</xdr:col>
      <xdr:colOff>577850</xdr:colOff>
      <xdr:row>2</xdr:row>
      <xdr:rowOff>142386</xdr:rowOff>
    </xdr:to>
    <xdr:pic>
      <xdr:nvPicPr>
        <xdr:cNvPr id="3" name="Imagen 2">
          <a:extLst>
            <a:ext uri="{FF2B5EF4-FFF2-40B4-BE49-F238E27FC236}">
              <a16:creationId xmlns:a16="http://schemas.microsoft.com/office/drawing/2014/main" id="{E620553D-A6CC-419F-B2B5-C9EA6A05C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2199" y="0"/>
          <a:ext cx="894401" cy="4694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my.sharepoint.com/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my.sharepoint.com/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my.sharepoint.com/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olombiacompra.gov.co/sites/cce_public/files/files_2020/informe_percepcion_de_usuarios_canales_de_atencion_i_sem_002.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tabColor rgb="FF7030A0"/>
  </sheetPr>
  <dimension ref="A1:AD55"/>
  <sheetViews>
    <sheetView zoomScale="80" zoomScaleNormal="80" workbookViewId="0">
      <selection activeCell="A15" sqref="A15"/>
    </sheetView>
  </sheetViews>
  <sheetFormatPr baseColWidth="10" defaultColWidth="9.140625" defaultRowHeight="14.25" x14ac:dyDescent="0.25"/>
  <cols>
    <col min="1" max="1" width="24.85546875" style="81" customWidth="1"/>
    <col min="2" max="2" width="22.5703125" style="81" customWidth="1"/>
    <col min="3" max="3" width="10.28515625" style="81" customWidth="1"/>
    <col min="4" max="6" width="8.42578125" style="81" customWidth="1"/>
    <col min="7" max="9" width="10.5703125" style="81" customWidth="1"/>
    <col min="10" max="10" width="24.85546875" style="81" customWidth="1"/>
    <col min="11" max="11" width="5.42578125" style="119" customWidth="1"/>
    <col min="12" max="12" width="27.85546875" style="119" customWidth="1"/>
    <col min="13" max="13" width="9.140625" style="81" customWidth="1"/>
    <col min="14" max="14" width="10.28515625" style="81" customWidth="1"/>
    <col min="15" max="15" width="9.42578125" style="81" bestFit="1" customWidth="1"/>
    <col min="16" max="16" width="10.5703125" style="81" customWidth="1"/>
    <col min="17" max="17" width="7.42578125" style="81" bestFit="1" customWidth="1"/>
    <col min="18" max="18" width="10.5703125" style="81" customWidth="1"/>
    <col min="19" max="19" width="7.42578125" style="81" bestFit="1" customWidth="1"/>
    <col min="20" max="20" width="9.28515625" style="81" customWidth="1"/>
    <col min="21" max="21" width="9.140625" style="81" customWidth="1"/>
    <col min="22" max="16384" width="9.140625" style="81"/>
  </cols>
  <sheetData>
    <row r="1" spans="1:30" ht="14.1" customHeight="1" x14ac:dyDescent="0.2">
      <c r="A1" s="188" t="s">
        <v>0</v>
      </c>
      <c r="B1" s="225" t="s">
        <v>1</v>
      </c>
      <c r="C1" s="395" t="s">
        <v>2</v>
      </c>
      <c r="D1" s="395"/>
      <c r="E1" s="395"/>
      <c r="F1" s="395"/>
      <c r="G1" s="395"/>
      <c r="H1" s="395"/>
      <c r="I1" s="395"/>
      <c r="J1" s="395"/>
      <c r="K1" s="395"/>
      <c r="L1" s="395"/>
      <c r="M1" s="395"/>
      <c r="N1" s="395"/>
      <c r="O1" s="395"/>
      <c r="P1" s="395"/>
      <c r="Q1" s="389"/>
      <c r="R1" s="389"/>
      <c r="S1" s="389"/>
      <c r="T1" s="389"/>
      <c r="U1" s="390"/>
      <c r="V1" s="83"/>
      <c r="W1" s="83"/>
      <c r="X1" s="83"/>
      <c r="Y1" s="83"/>
      <c r="Z1" s="83"/>
      <c r="AA1" s="83"/>
      <c r="AB1" s="83"/>
      <c r="AC1" s="83"/>
      <c r="AD1" s="83"/>
    </row>
    <row r="2" spans="1:30" ht="14.1" customHeight="1" x14ac:dyDescent="0.2">
      <c r="A2" s="189" t="s">
        <v>3</v>
      </c>
      <c r="B2" s="226">
        <v>2</v>
      </c>
      <c r="C2" s="396"/>
      <c r="D2" s="396"/>
      <c r="E2" s="396"/>
      <c r="F2" s="396"/>
      <c r="G2" s="396"/>
      <c r="H2" s="396"/>
      <c r="I2" s="396"/>
      <c r="J2" s="396"/>
      <c r="K2" s="396"/>
      <c r="L2" s="396"/>
      <c r="M2" s="396"/>
      <c r="N2" s="396"/>
      <c r="O2" s="396"/>
      <c r="P2" s="396"/>
      <c r="Q2" s="391"/>
      <c r="R2" s="391"/>
      <c r="S2" s="391"/>
      <c r="T2" s="391"/>
      <c r="U2" s="392"/>
      <c r="V2" s="83"/>
      <c r="W2" s="83"/>
      <c r="X2" s="83"/>
      <c r="Y2" s="83"/>
      <c r="Z2" s="83"/>
      <c r="AA2" s="83"/>
      <c r="AB2" s="83"/>
      <c r="AC2" s="83"/>
      <c r="AD2" s="83"/>
    </row>
    <row r="3" spans="1:30" ht="14.1" customHeight="1" x14ac:dyDescent="0.2">
      <c r="A3" s="190" t="s">
        <v>4</v>
      </c>
      <c r="B3" s="227" t="s">
        <v>5</v>
      </c>
      <c r="C3" s="396"/>
      <c r="D3" s="396"/>
      <c r="E3" s="396"/>
      <c r="F3" s="396"/>
      <c r="G3" s="396"/>
      <c r="H3" s="396"/>
      <c r="I3" s="396"/>
      <c r="J3" s="396"/>
      <c r="K3" s="396"/>
      <c r="L3" s="396"/>
      <c r="M3" s="396"/>
      <c r="N3" s="396"/>
      <c r="O3" s="396"/>
      <c r="P3" s="396"/>
      <c r="Q3" s="391"/>
      <c r="R3" s="391"/>
      <c r="S3" s="391"/>
      <c r="T3" s="391"/>
      <c r="U3" s="392"/>
      <c r="V3" s="83"/>
      <c r="W3" s="83"/>
      <c r="X3" s="83"/>
      <c r="Y3" s="83"/>
      <c r="Z3" s="83"/>
      <c r="AA3" s="83"/>
      <c r="AB3" s="83"/>
      <c r="AC3" s="83"/>
      <c r="AD3" s="83"/>
    </row>
    <row r="4" spans="1:30" ht="14.1" customHeight="1" x14ac:dyDescent="0.2">
      <c r="A4" s="191" t="s">
        <v>6</v>
      </c>
      <c r="B4" s="228">
        <v>9</v>
      </c>
      <c r="C4" s="396"/>
      <c r="D4" s="396"/>
      <c r="E4" s="396"/>
      <c r="F4" s="396"/>
      <c r="G4" s="396"/>
      <c r="H4" s="396"/>
      <c r="I4" s="396"/>
      <c r="J4" s="396"/>
      <c r="K4" s="396"/>
      <c r="L4" s="396"/>
      <c r="M4" s="396"/>
      <c r="N4" s="396"/>
      <c r="O4" s="396"/>
      <c r="P4" s="396"/>
      <c r="Q4" s="391"/>
      <c r="R4" s="391"/>
      <c r="S4" s="391"/>
      <c r="T4" s="391"/>
      <c r="U4" s="392"/>
      <c r="V4" s="83"/>
      <c r="W4" s="83"/>
      <c r="X4" s="83"/>
      <c r="Y4" s="83"/>
      <c r="Z4" s="83"/>
      <c r="AA4" s="83"/>
      <c r="AB4" s="83"/>
      <c r="AC4" s="83"/>
      <c r="AD4" s="83"/>
    </row>
    <row r="5" spans="1:30" ht="14.1" customHeight="1" thickBot="1" x14ac:dyDescent="0.25">
      <c r="A5" s="229" t="s">
        <v>7</v>
      </c>
      <c r="B5" s="508" t="s">
        <v>770</v>
      </c>
      <c r="C5" s="397"/>
      <c r="D5" s="397"/>
      <c r="E5" s="397"/>
      <c r="F5" s="397"/>
      <c r="G5" s="397"/>
      <c r="H5" s="397"/>
      <c r="I5" s="397"/>
      <c r="J5" s="397"/>
      <c r="K5" s="397"/>
      <c r="L5" s="397"/>
      <c r="M5" s="397"/>
      <c r="N5" s="397"/>
      <c r="O5" s="397"/>
      <c r="P5" s="397"/>
      <c r="Q5" s="393"/>
      <c r="R5" s="393"/>
      <c r="S5" s="393"/>
      <c r="T5" s="393"/>
      <c r="U5" s="394"/>
      <c r="V5" s="80"/>
      <c r="W5" s="80"/>
      <c r="X5" s="80"/>
      <c r="Y5" s="80"/>
      <c r="Z5" s="80"/>
      <c r="AA5" s="80"/>
      <c r="AB5" s="80"/>
      <c r="AC5" s="80"/>
      <c r="AD5" s="80"/>
    </row>
    <row r="6" spans="1:30" ht="59.45" customHeight="1" x14ac:dyDescent="0.25">
      <c r="A6" s="230" t="s">
        <v>8</v>
      </c>
      <c r="B6" s="428" t="s">
        <v>732</v>
      </c>
      <c r="C6" s="428"/>
      <c r="D6" s="428"/>
      <c r="E6" s="428"/>
      <c r="F6" s="428"/>
      <c r="G6" s="428"/>
      <c r="H6" s="428"/>
      <c r="I6" s="428"/>
      <c r="J6" s="428"/>
      <c r="K6" s="428"/>
      <c r="L6" s="428"/>
      <c r="M6" s="428"/>
      <c r="N6" s="428"/>
      <c r="O6" s="428"/>
      <c r="P6" s="428"/>
      <c r="Q6" s="428"/>
      <c r="R6" s="428"/>
      <c r="S6" s="428"/>
      <c r="T6" s="428"/>
      <c r="U6" s="429"/>
    </row>
    <row r="7" spans="1:30" ht="28.5" customHeight="1" x14ac:dyDescent="0.25">
      <c r="A7" s="231" t="s">
        <v>9</v>
      </c>
      <c r="B7" s="430" t="s">
        <v>10</v>
      </c>
      <c r="C7" s="430"/>
      <c r="D7" s="430"/>
      <c r="E7" s="430"/>
      <c r="F7" s="430"/>
      <c r="G7" s="430"/>
      <c r="H7" s="430"/>
      <c r="I7" s="430"/>
      <c r="J7" s="430"/>
      <c r="K7" s="430"/>
      <c r="L7" s="430"/>
      <c r="M7" s="430"/>
      <c r="N7" s="430"/>
      <c r="O7" s="430"/>
      <c r="P7" s="430"/>
      <c r="Q7" s="430"/>
      <c r="R7" s="430"/>
      <c r="S7" s="430"/>
      <c r="T7" s="430"/>
      <c r="U7" s="431"/>
    </row>
    <row r="8" spans="1:30" ht="43.5" customHeight="1" thickBot="1" x14ac:dyDescent="0.3">
      <c r="A8" s="232" t="s">
        <v>11</v>
      </c>
      <c r="B8" s="432" t="s">
        <v>12</v>
      </c>
      <c r="C8" s="432"/>
      <c r="D8" s="432"/>
      <c r="E8" s="432"/>
      <c r="F8" s="432"/>
      <c r="G8" s="432"/>
      <c r="H8" s="432"/>
      <c r="I8" s="432"/>
      <c r="J8" s="432"/>
      <c r="K8" s="432"/>
      <c r="L8" s="432"/>
      <c r="M8" s="432"/>
      <c r="N8" s="432"/>
      <c r="O8" s="432"/>
      <c r="P8" s="432"/>
      <c r="Q8" s="432"/>
      <c r="R8" s="432"/>
      <c r="S8" s="432"/>
      <c r="T8" s="432"/>
      <c r="U8" s="433"/>
    </row>
    <row r="9" spans="1:30" ht="14.1" customHeight="1" thickBot="1" x14ac:dyDescent="0.3">
      <c r="A9" s="165"/>
      <c r="B9" s="166"/>
      <c r="C9" s="166"/>
      <c r="D9" s="166"/>
      <c r="E9" s="166"/>
      <c r="F9" s="166"/>
      <c r="G9" s="166"/>
      <c r="H9" s="166"/>
      <c r="I9" s="166"/>
      <c r="J9" s="167"/>
    </row>
    <row r="10" spans="1:30" ht="14.45" customHeight="1" thickBot="1" x14ac:dyDescent="0.3">
      <c r="A10" s="398" t="s">
        <v>13</v>
      </c>
      <c r="B10" s="399"/>
      <c r="C10" s="399"/>
      <c r="D10" s="399"/>
      <c r="E10" s="399"/>
      <c r="F10" s="399"/>
      <c r="G10" s="399"/>
      <c r="H10" s="399"/>
      <c r="I10" s="399"/>
      <c r="J10" s="400"/>
      <c r="L10" s="416" t="s">
        <v>14</v>
      </c>
      <c r="M10" s="417"/>
      <c r="N10" s="417"/>
      <c r="O10" s="417"/>
      <c r="P10" s="417"/>
      <c r="Q10" s="417"/>
      <c r="R10" s="417"/>
      <c r="S10" s="417"/>
      <c r="T10" s="417"/>
      <c r="U10" s="418"/>
    </row>
    <row r="11" spans="1:30" ht="115.5" customHeight="1" x14ac:dyDescent="0.25">
      <c r="A11" s="168" t="s">
        <v>15</v>
      </c>
      <c r="B11" s="169" t="s">
        <v>16</v>
      </c>
      <c r="C11" s="207" t="s">
        <v>17</v>
      </c>
      <c r="D11" s="210" t="s">
        <v>18</v>
      </c>
      <c r="E11" s="211" t="s">
        <v>19</v>
      </c>
      <c r="F11" s="211" t="s">
        <v>20</v>
      </c>
      <c r="G11" s="212" t="s">
        <v>21</v>
      </c>
      <c r="H11" s="209" t="s">
        <v>22</v>
      </c>
      <c r="I11" s="170" t="s">
        <v>23</v>
      </c>
      <c r="J11" s="171" t="s">
        <v>24</v>
      </c>
      <c r="L11" s="218" t="s">
        <v>15</v>
      </c>
      <c r="M11" s="219" t="s">
        <v>16</v>
      </c>
      <c r="N11" s="211" t="s">
        <v>18</v>
      </c>
      <c r="O11" s="223" t="s">
        <v>25</v>
      </c>
      <c r="P11" s="211" t="s">
        <v>19</v>
      </c>
      <c r="Q11" s="223" t="s">
        <v>26</v>
      </c>
      <c r="R11" s="211" t="s">
        <v>20</v>
      </c>
      <c r="S11" s="223" t="s">
        <v>27</v>
      </c>
      <c r="T11" s="211" t="s">
        <v>21</v>
      </c>
      <c r="U11" s="224" t="s">
        <v>28</v>
      </c>
    </row>
    <row r="12" spans="1:30" ht="30" customHeight="1" x14ac:dyDescent="0.25">
      <c r="A12" s="114" t="s">
        <v>29</v>
      </c>
      <c r="B12" s="96">
        <v>11</v>
      </c>
      <c r="C12" s="208">
        <v>0.1</v>
      </c>
      <c r="D12" s="279">
        <v>2.3099999999999999E-2</v>
      </c>
      <c r="E12" s="280">
        <v>0.37119999999999997</v>
      </c>
      <c r="F12" s="280">
        <v>0.51919999999999999</v>
      </c>
      <c r="G12" s="281">
        <v>1</v>
      </c>
      <c r="H12" s="274">
        <f>'Seguimiento PAI'!R85</f>
        <v>0.27115384615384613</v>
      </c>
      <c r="I12" s="272">
        <f>H12*C12</f>
        <v>2.7115384615384614E-2</v>
      </c>
      <c r="J12" s="115" t="s">
        <v>30</v>
      </c>
      <c r="L12" s="114" t="s">
        <v>29</v>
      </c>
      <c r="M12" s="96">
        <v>11</v>
      </c>
      <c r="N12" s="285">
        <v>2.3099999999999999E-2</v>
      </c>
      <c r="O12" s="128">
        <f t="shared" ref="O12:O17" si="0">H12/N12</f>
        <v>11.738261738261738</v>
      </c>
      <c r="P12" s="280">
        <v>0.37</v>
      </c>
      <c r="Q12" s="96"/>
      <c r="R12" s="280">
        <v>0.52</v>
      </c>
      <c r="S12" s="96"/>
      <c r="T12" s="297">
        <v>1</v>
      </c>
      <c r="U12" s="270"/>
    </row>
    <row r="13" spans="1:30" ht="41.45" customHeight="1" x14ac:dyDescent="0.25">
      <c r="A13" s="114" t="s">
        <v>31</v>
      </c>
      <c r="B13" s="96">
        <v>13</v>
      </c>
      <c r="C13" s="208">
        <v>0.2</v>
      </c>
      <c r="D13" s="279">
        <v>0.15</v>
      </c>
      <c r="E13" s="280">
        <v>0.4</v>
      </c>
      <c r="F13" s="280">
        <v>0.73</v>
      </c>
      <c r="G13" s="281">
        <v>1</v>
      </c>
      <c r="H13" s="274">
        <f>'Seguimiento PAI'!R33</f>
        <v>0.3</v>
      </c>
      <c r="I13" s="272">
        <f t="shared" ref="I13:I17" si="1">H13*C13</f>
        <v>0.06</v>
      </c>
      <c r="J13" s="115" t="s">
        <v>30</v>
      </c>
      <c r="L13" s="114" t="s">
        <v>31</v>
      </c>
      <c r="M13" s="96">
        <v>13</v>
      </c>
      <c r="N13" s="285">
        <v>0.15</v>
      </c>
      <c r="O13" s="128">
        <f t="shared" si="0"/>
        <v>2</v>
      </c>
      <c r="P13" s="280">
        <v>0.4</v>
      </c>
      <c r="Q13" s="96"/>
      <c r="R13" s="280">
        <v>0.73</v>
      </c>
      <c r="S13" s="96"/>
      <c r="T13" s="297">
        <v>1</v>
      </c>
      <c r="U13" s="270"/>
    </row>
    <row r="14" spans="1:30" ht="30" customHeight="1" x14ac:dyDescent="0.25">
      <c r="A14" s="114" t="s">
        <v>32</v>
      </c>
      <c r="B14" s="96">
        <v>12</v>
      </c>
      <c r="C14" s="208">
        <v>0.2</v>
      </c>
      <c r="D14" s="279">
        <v>1.2500000000000001E-2</v>
      </c>
      <c r="E14" s="280">
        <v>0.25969999999999999</v>
      </c>
      <c r="F14" s="280">
        <v>0.54879999999999995</v>
      </c>
      <c r="G14" s="281">
        <v>1</v>
      </c>
      <c r="H14" s="274">
        <f>'Seguimiento PAI'!R19</f>
        <v>0.10300000000000001</v>
      </c>
      <c r="I14" s="272">
        <f t="shared" si="1"/>
        <v>2.0600000000000004E-2</v>
      </c>
      <c r="J14" s="115" t="s">
        <v>30</v>
      </c>
      <c r="L14" s="114" t="s">
        <v>32</v>
      </c>
      <c r="M14" s="96">
        <v>12</v>
      </c>
      <c r="N14" s="285">
        <v>1.2500000000000001E-2</v>
      </c>
      <c r="O14" s="128">
        <f t="shared" si="0"/>
        <v>8.24</v>
      </c>
      <c r="P14" s="280">
        <v>0.25969999999999999</v>
      </c>
      <c r="Q14" s="96"/>
      <c r="R14" s="280">
        <v>0.54879999999999995</v>
      </c>
      <c r="S14" s="96"/>
      <c r="T14" s="297">
        <v>1</v>
      </c>
      <c r="U14" s="270"/>
    </row>
    <row r="15" spans="1:30" ht="30" customHeight="1" x14ac:dyDescent="0.25">
      <c r="A15" s="114" t="s">
        <v>33</v>
      </c>
      <c r="B15" s="96">
        <v>12</v>
      </c>
      <c r="C15" s="208">
        <v>0.2</v>
      </c>
      <c r="D15" s="279">
        <v>0.25829999999999997</v>
      </c>
      <c r="E15" s="280">
        <v>0.48330000000000001</v>
      </c>
      <c r="F15" s="280">
        <v>0.7</v>
      </c>
      <c r="G15" s="281">
        <v>1</v>
      </c>
      <c r="H15" s="274">
        <f>'Seguimiento PAI'!R58</f>
        <v>0.49999999999999994</v>
      </c>
      <c r="I15" s="272">
        <f t="shared" si="1"/>
        <v>9.9999999999999992E-2</v>
      </c>
      <c r="J15" s="115" t="s">
        <v>30</v>
      </c>
      <c r="L15" s="114" t="s">
        <v>33</v>
      </c>
      <c r="M15" s="96">
        <v>12</v>
      </c>
      <c r="N15" s="285">
        <v>0.25829999999999997</v>
      </c>
      <c r="O15" s="128">
        <f t="shared" si="0"/>
        <v>1.9357336430507162</v>
      </c>
      <c r="P15" s="280">
        <v>0.48</v>
      </c>
      <c r="Q15" s="96"/>
      <c r="R15" s="280">
        <v>0.7</v>
      </c>
      <c r="S15" s="96"/>
      <c r="T15" s="297">
        <v>1</v>
      </c>
      <c r="U15" s="270"/>
    </row>
    <row r="16" spans="1:30" ht="30" customHeight="1" x14ac:dyDescent="0.25">
      <c r="A16" s="114" t="s">
        <v>34</v>
      </c>
      <c r="B16" s="96">
        <v>11</v>
      </c>
      <c r="C16" s="208">
        <v>0.2</v>
      </c>
      <c r="D16" s="279">
        <v>0.16250000000000001</v>
      </c>
      <c r="E16" s="280">
        <v>0.375</v>
      </c>
      <c r="F16" s="280">
        <v>0.79249999999999998</v>
      </c>
      <c r="G16" s="281">
        <v>1</v>
      </c>
      <c r="H16" s="274">
        <f>'Seguimiento PAI'!R45</f>
        <v>0.30342857142857144</v>
      </c>
      <c r="I16" s="272">
        <f t="shared" si="1"/>
        <v>6.0685714285714287E-2</v>
      </c>
      <c r="J16" s="115" t="s">
        <v>30</v>
      </c>
      <c r="L16" s="114" t="s">
        <v>34</v>
      </c>
      <c r="M16" s="96">
        <v>11</v>
      </c>
      <c r="N16" s="285">
        <v>0.16250000000000001</v>
      </c>
      <c r="O16" s="287">
        <f t="shared" si="0"/>
        <v>1.8672527472527471</v>
      </c>
      <c r="P16" s="280">
        <v>0.38</v>
      </c>
      <c r="Q16" s="96"/>
      <c r="R16" s="280">
        <v>0.79</v>
      </c>
      <c r="S16" s="96"/>
      <c r="T16" s="297">
        <v>1</v>
      </c>
      <c r="U16" s="270"/>
    </row>
    <row r="17" spans="1:21" ht="30" customHeight="1" thickBot="1" x14ac:dyDescent="0.3">
      <c r="A17" s="213" t="s">
        <v>35</v>
      </c>
      <c r="B17" s="214">
        <v>15</v>
      </c>
      <c r="C17" s="215">
        <v>0.1</v>
      </c>
      <c r="D17" s="282">
        <v>0.125</v>
      </c>
      <c r="E17" s="283">
        <v>0.42499999999999999</v>
      </c>
      <c r="F17" s="283">
        <v>0.67500000000000004</v>
      </c>
      <c r="G17" s="284">
        <v>1</v>
      </c>
      <c r="H17" s="275">
        <f>'Seguimiento PAI'!R73</f>
        <v>0.35</v>
      </c>
      <c r="I17" s="273">
        <f t="shared" si="1"/>
        <v>3.4999999999999996E-2</v>
      </c>
      <c r="J17" s="216" t="s">
        <v>30</v>
      </c>
      <c r="L17" s="213" t="s">
        <v>35</v>
      </c>
      <c r="M17" s="214">
        <v>15</v>
      </c>
      <c r="N17" s="286">
        <v>0.125</v>
      </c>
      <c r="O17" s="290">
        <f t="shared" si="0"/>
        <v>2.8</v>
      </c>
      <c r="P17" s="283">
        <v>0.42499999999999999</v>
      </c>
      <c r="Q17" s="214"/>
      <c r="R17" s="283">
        <v>0.67500000000000004</v>
      </c>
      <c r="S17" s="214"/>
      <c r="T17" s="298">
        <v>1</v>
      </c>
      <c r="U17" s="271"/>
    </row>
    <row r="18" spans="1:21" ht="24" thickTop="1" thickBot="1" x14ac:dyDescent="0.3">
      <c r="A18" s="217" t="s">
        <v>36</v>
      </c>
      <c r="B18" s="365">
        <f>SUM(B12:B17)</f>
        <v>74</v>
      </c>
      <c r="C18" s="116">
        <f>SUM(C12:C17)</f>
        <v>0.99999999999999989</v>
      </c>
      <c r="D18" s="293">
        <f>AVERAGE(D12:D17)</f>
        <v>0.12189999999999999</v>
      </c>
      <c r="E18" s="294">
        <f>AVERAGE(E12:E17)</f>
        <v>0.38569999999999999</v>
      </c>
      <c r="F18" s="294">
        <f>AVERAGE(F12:F17)</f>
        <v>0.66091666666666671</v>
      </c>
      <c r="G18" s="295">
        <f>AVERAGE(G12:G17)</f>
        <v>1</v>
      </c>
      <c r="H18" s="294">
        <f>AVERAGE(H12:H17)</f>
        <v>0.30459706959706961</v>
      </c>
      <c r="I18" s="116">
        <f t="shared" ref="I18" si="2">C18*H18</f>
        <v>0.30459706959706956</v>
      </c>
      <c r="J18" s="117" t="s">
        <v>30</v>
      </c>
      <c r="L18" s="220"/>
      <c r="M18" s="365"/>
      <c r="N18" s="221"/>
      <c r="O18" s="296">
        <f>AVERAGE(O12:O17)</f>
        <v>4.7635413547608669</v>
      </c>
      <c r="P18" s="221"/>
      <c r="Q18" s="221"/>
      <c r="R18" s="221"/>
      <c r="S18" s="221"/>
      <c r="T18" s="221"/>
      <c r="U18" s="222"/>
    </row>
    <row r="19" spans="1:21" ht="15" thickBot="1" x14ac:dyDescent="0.3">
      <c r="A19" s="165"/>
      <c r="B19" s="166"/>
      <c r="C19" s="166"/>
      <c r="D19" s="166"/>
      <c r="E19" s="166"/>
      <c r="F19" s="166"/>
      <c r="G19" s="166"/>
      <c r="H19" s="166"/>
      <c r="I19" s="166"/>
      <c r="J19" s="167"/>
    </row>
    <row r="20" spans="1:21" ht="15" customHeight="1" thickBot="1" x14ac:dyDescent="0.3">
      <c r="A20" s="398" t="s">
        <v>37</v>
      </c>
      <c r="B20" s="399"/>
      <c r="C20" s="399"/>
      <c r="D20" s="399"/>
      <c r="E20" s="399"/>
      <c r="F20" s="399"/>
      <c r="G20" s="399"/>
      <c r="H20" s="399"/>
      <c r="I20" s="399"/>
      <c r="J20" s="400"/>
      <c r="L20" s="398" t="s">
        <v>38</v>
      </c>
      <c r="M20" s="399"/>
      <c r="N20" s="399"/>
      <c r="O20" s="399"/>
      <c r="P20" s="399"/>
      <c r="Q20" s="399"/>
      <c r="R20" s="399"/>
      <c r="S20" s="399"/>
      <c r="T20" s="399"/>
      <c r="U20" s="400"/>
    </row>
    <row r="21" spans="1:21" ht="14.45" customHeight="1" x14ac:dyDescent="0.25">
      <c r="A21" s="407"/>
      <c r="B21" s="408"/>
      <c r="C21" s="408"/>
      <c r="D21" s="408"/>
      <c r="E21" s="408"/>
      <c r="F21" s="408"/>
      <c r="G21" s="408"/>
      <c r="H21" s="408"/>
      <c r="I21" s="408"/>
      <c r="J21" s="409"/>
      <c r="K21" s="118"/>
      <c r="L21" s="419" t="s">
        <v>39</v>
      </c>
      <c r="M21" s="420"/>
      <c r="N21" s="420"/>
      <c r="O21" s="420"/>
      <c r="P21" s="420"/>
      <c r="Q21" s="420"/>
      <c r="R21" s="420"/>
      <c r="S21" s="420"/>
      <c r="T21" s="420"/>
      <c r="U21" s="421"/>
    </row>
    <row r="22" spans="1:21" x14ac:dyDescent="0.25">
      <c r="A22" s="410"/>
      <c r="B22" s="411"/>
      <c r="C22" s="411"/>
      <c r="D22" s="411"/>
      <c r="E22" s="411"/>
      <c r="F22" s="411"/>
      <c r="G22" s="411"/>
      <c r="H22" s="411"/>
      <c r="I22" s="411"/>
      <c r="J22" s="412"/>
      <c r="K22" s="118"/>
      <c r="L22" s="422"/>
      <c r="M22" s="423"/>
      <c r="N22" s="423"/>
      <c r="O22" s="423"/>
      <c r="P22" s="423"/>
      <c r="Q22" s="423"/>
      <c r="R22" s="423"/>
      <c r="S22" s="423"/>
      <c r="T22" s="423"/>
      <c r="U22" s="424"/>
    </row>
    <row r="23" spans="1:21" x14ac:dyDescent="0.25">
      <c r="A23" s="410"/>
      <c r="B23" s="411"/>
      <c r="C23" s="411"/>
      <c r="D23" s="411"/>
      <c r="E23" s="411"/>
      <c r="F23" s="411"/>
      <c r="G23" s="411"/>
      <c r="H23" s="411"/>
      <c r="I23" s="411"/>
      <c r="J23" s="412"/>
      <c r="K23" s="118"/>
      <c r="L23" s="422"/>
      <c r="M23" s="423"/>
      <c r="N23" s="423"/>
      <c r="O23" s="423"/>
      <c r="P23" s="423"/>
      <c r="Q23" s="423"/>
      <c r="R23" s="423"/>
      <c r="S23" s="423"/>
      <c r="T23" s="423"/>
      <c r="U23" s="424"/>
    </row>
    <row r="24" spans="1:21" x14ac:dyDescent="0.25">
      <c r="A24" s="410"/>
      <c r="B24" s="411"/>
      <c r="C24" s="411"/>
      <c r="D24" s="411"/>
      <c r="E24" s="411"/>
      <c r="F24" s="411"/>
      <c r="G24" s="411"/>
      <c r="H24" s="411"/>
      <c r="I24" s="411"/>
      <c r="J24" s="412"/>
      <c r="K24" s="118"/>
      <c r="L24" s="422"/>
      <c r="M24" s="423"/>
      <c r="N24" s="423"/>
      <c r="O24" s="423"/>
      <c r="P24" s="423"/>
      <c r="Q24" s="423"/>
      <c r="R24" s="423"/>
      <c r="S24" s="423"/>
      <c r="T24" s="423"/>
      <c r="U24" s="424"/>
    </row>
    <row r="25" spans="1:21" x14ac:dyDescent="0.25">
      <c r="A25" s="410"/>
      <c r="B25" s="411"/>
      <c r="C25" s="411"/>
      <c r="D25" s="411"/>
      <c r="E25" s="411"/>
      <c r="F25" s="411"/>
      <c r="G25" s="411"/>
      <c r="H25" s="411"/>
      <c r="I25" s="411"/>
      <c r="J25" s="412"/>
      <c r="K25" s="118"/>
      <c r="L25" s="422"/>
      <c r="M25" s="423"/>
      <c r="N25" s="423"/>
      <c r="O25" s="423"/>
      <c r="P25" s="423"/>
      <c r="Q25" s="423"/>
      <c r="R25" s="423"/>
      <c r="S25" s="423"/>
      <c r="T25" s="423"/>
      <c r="U25" s="424"/>
    </row>
    <row r="26" spans="1:21" x14ac:dyDescent="0.25">
      <c r="A26" s="410"/>
      <c r="B26" s="411"/>
      <c r="C26" s="411"/>
      <c r="D26" s="411"/>
      <c r="E26" s="411"/>
      <c r="F26" s="411"/>
      <c r="G26" s="411"/>
      <c r="H26" s="411"/>
      <c r="I26" s="411"/>
      <c r="J26" s="412"/>
      <c r="K26" s="118"/>
      <c r="L26" s="422"/>
      <c r="M26" s="423"/>
      <c r="N26" s="423"/>
      <c r="O26" s="423"/>
      <c r="P26" s="423"/>
      <c r="Q26" s="423"/>
      <c r="R26" s="423"/>
      <c r="S26" s="423"/>
      <c r="T26" s="423"/>
      <c r="U26" s="424"/>
    </row>
    <row r="27" spans="1:21" x14ac:dyDescent="0.25">
      <c r="A27" s="410"/>
      <c r="B27" s="411"/>
      <c r="C27" s="411"/>
      <c r="D27" s="411"/>
      <c r="E27" s="411"/>
      <c r="F27" s="411"/>
      <c r="G27" s="411"/>
      <c r="H27" s="411"/>
      <c r="I27" s="411"/>
      <c r="J27" s="412"/>
      <c r="K27" s="118"/>
      <c r="L27" s="422"/>
      <c r="M27" s="423"/>
      <c r="N27" s="423"/>
      <c r="O27" s="423"/>
      <c r="P27" s="423"/>
      <c r="Q27" s="423"/>
      <c r="R27" s="423"/>
      <c r="S27" s="423"/>
      <c r="T27" s="423"/>
      <c r="U27" s="424"/>
    </row>
    <row r="28" spans="1:21" x14ac:dyDescent="0.25">
      <c r="A28" s="410"/>
      <c r="B28" s="411"/>
      <c r="C28" s="411"/>
      <c r="D28" s="411"/>
      <c r="E28" s="411"/>
      <c r="F28" s="411"/>
      <c r="G28" s="411"/>
      <c r="H28" s="411"/>
      <c r="I28" s="411"/>
      <c r="J28" s="412"/>
      <c r="K28" s="118"/>
      <c r="L28" s="422"/>
      <c r="M28" s="423"/>
      <c r="N28" s="423"/>
      <c r="O28" s="423"/>
      <c r="P28" s="423"/>
      <c r="Q28" s="423"/>
      <c r="R28" s="423"/>
      <c r="S28" s="423"/>
      <c r="T28" s="423"/>
      <c r="U28" s="424"/>
    </row>
    <row r="29" spans="1:21" x14ac:dyDescent="0.25">
      <c r="A29" s="410"/>
      <c r="B29" s="411"/>
      <c r="C29" s="411"/>
      <c r="D29" s="411"/>
      <c r="E29" s="411"/>
      <c r="F29" s="411"/>
      <c r="G29" s="411"/>
      <c r="H29" s="411"/>
      <c r="I29" s="411"/>
      <c r="J29" s="412"/>
      <c r="K29" s="118"/>
      <c r="L29" s="422"/>
      <c r="M29" s="423"/>
      <c r="N29" s="423"/>
      <c r="O29" s="423"/>
      <c r="P29" s="423"/>
      <c r="Q29" s="423"/>
      <c r="R29" s="423"/>
      <c r="S29" s="423"/>
      <c r="T29" s="423"/>
      <c r="U29" s="424"/>
    </row>
    <row r="30" spans="1:21" x14ac:dyDescent="0.25">
      <c r="A30" s="410"/>
      <c r="B30" s="411"/>
      <c r="C30" s="411"/>
      <c r="D30" s="411"/>
      <c r="E30" s="411"/>
      <c r="F30" s="411"/>
      <c r="G30" s="411"/>
      <c r="H30" s="411"/>
      <c r="I30" s="411"/>
      <c r="J30" s="412"/>
      <c r="K30" s="118"/>
      <c r="L30" s="422"/>
      <c r="M30" s="423"/>
      <c r="N30" s="423"/>
      <c r="O30" s="423"/>
      <c r="P30" s="423"/>
      <c r="Q30" s="423"/>
      <c r="R30" s="423"/>
      <c r="S30" s="423"/>
      <c r="T30" s="423"/>
      <c r="U30" s="424"/>
    </row>
    <row r="31" spans="1:21" x14ac:dyDescent="0.25">
      <c r="A31" s="410"/>
      <c r="B31" s="411"/>
      <c r="C31" s="411"/>
      <c r="D31" s="411"/>
      <c r="E31" s="411"/>
      <c r="F31" s="411"/>
      <c r="G31" s="411"/>
      <c r="H31" s="411"/>
      <c r="I31" s="411"/>
      <c r="J31" s="412"/>
      <c r="K31" s="118"/>
      <c r="L31" s="422"/>
      <c r="M31" s="423"/>
      <c r="N31" s="423"/>
      <c r="O31" s="423"/>
      <c r="P31" s="423"/>
      <c r="Q31" s="423"/>
      <c r="R31" s="423"/>
      <c r="S31" s="423"/>
      <c r="T31" s="423"/>
      <c r="U31" s="424"/>
    </row>
    <row r="32" spans="1:21" x14ac:dyDescent="0.25">
      <c r="A32" s="410"/>
      <c r="B32" s="411"/>
      <c r="C32" s="411"/>
      <c r="D32" s="411"/>
      <c r="E32" s="411"/>
      <c r="F32" s="411"/>
      <c r="G32" s="411"/>
      <c r="H32" s="411"/>
      <c r="I32" s="411"/>
      <c r="J32" s="412"/>
      <c r="K32" s="118"/>
      <c r="L32" s="422"/>
      <c r="M32" s="423"/>
      <c r="N32" s="423"/>
      <c r="O32" s="423"/>
      <c r="P32" s="423"/>
      <c r="Q32" s="423"/>
      <c r="R32" s="423"/>
      <c r="S32" s="423"/>
      <c r="T32" s="423"/>
      <c r="U32" s="424"/>
    </row>
    <row r="33" spans="1:21" x14ac:dyDescent="0.25">
      <c r="A33" s="410"/>
      <c r="B33" s="411"/>
      <c r="C33" s="411"/>
      <c r="D33" s="411"/>
      <c r="E33" s="411"/>
      <c r="F33" s="411"/>
      <c r="G33" s="411"/>
      <c r="H33" s="411"/>
      <c r="I33" s="411"/>
      <c r="J33" s="412"/>
      <c r="K33" s="118"/>
      <c r="L33" s="422"/>
      <c r="M33" s="423"/>
      <c r="N33" s="423"/>
      <c r="O33" s="423"/>
      <c r="P33" s="423"/>
      <c r="Q33" s="423"/>
      <c r="R33" s="423"/>
      <c r="S33" s="423"/>
      <c r="T33" s="423"/>
      <c r="U33" s="424"/>
    </row>
    <row r="34" spans="1:21" x14ac:dyDescent="0.25">
      <c r="A34" s="410"/>
      <c r="B34" s="411"/>
      <c r="C34" s="411"/>
      <c r="D34" s="411"/>
      <c r="E34" s="411"/>
      <c r="F34" s="411"/>
      <c r="G34" s="411"/>
      <c r="H34" s="411"/>
      <c r="I34" s="411"/>
      <c r="J34" s="412"/>
      <c r="K34" s="118"/>
      <c r="L34" s="422"/>
      <c r="M34" s="423"/>
      <c r="N34" s="423"/>
      <c r="O34" s="423"/>
      <c r="P34" s="423"/>
      <c r="Q34" s="423"/>
      <c r="R34" s="423"/>
      <c r="S34" s="423"/>
      <c r="T34" s="423"/>
      <c r="U34" s="424"/>
    </row>
    <row r="35" spans="1:21" x14ac:dyDescent="0.25">
      <c r="A35" s="410"/>
      <c r="B35" s="411"/>
      <c r="C35" s="411"/>
      <c r="D35" s="411"/>
      <c r="E35" s="411"/>
      <c r="F35" s="411"/>
      <c r="G35" s="411"/>
      <c r="H35" s="411"/>
      <c r="I35" s="411"/>
      <c r="J35" s="412"/>
      <c r="K35" s="118"/>
      <c r="L35" s="422"/>
      <c r="M35" s="423"/>
      <c r="N35" s="423"/>
      <c r="O35" s="423"/>
      <c r="P35" s="423"/>
      <c r="Q35" s="423"/>
      <c r="R35" s="423"/>
      <c r="S35" s="423"/>
      <c r="T35" s="423"/>
      <c r="U35" s="424"/>
    </row>
    <row r="36" spans="1:21" x14ac:dyDescent="0.25">
      <c r="A36" s="410"/>
      <c r="B36" s="411"/>
      <c r="C36" s="411"/>
      <c r="D36" s="411"/>
      <c r="E36" s="411"/>
      <c r="F36" s="411"/>
      <c r="G36" s="411"/>
      <c r="H36" s="411"/>
      <c r="I36" s="411"/>
      <c r="J36" s="412"/>
      <c r="K36" s="118"/>
      <c r="L36" s="422"/>
      <c r="M36" s="423"/>
      <c r="N36" s="423"/>
      <c r="O36" s="423"/>
      <c r="P36" s="423"/>
      <c r="Q36" s="423"/>
      <c r="R36" s="423"/>
      <c r="S36" s="423"/>
      <c r="T36" s="423"/>
      <c r="U36" s="424"/>
    </row>
    <row r="37" spans="1:21" x14ac:dyDescent="0.25">
      <c r="A37" s="410"/>
      <c r="B37" s="411"/>
      <c r="C37" s="411"/>
      <c r="D37" s="411"/>
      <c r="E37" s="411"/>
      <c r="F37" s="411"/>
      <c r="G37" s="411"/>
      <c r="H37" s="411"/>
      <c r="I37" s="411"/>
      <c r="J37" s="412"/>
      <c r="K37" s="118"/>
      <c r="L37" s="422"/>
      <c r="M37" s="423"/>
      <c r="N37" s="423"/>
      <c r="O37" s="423"/>
      <c r="P37" s="423"/>
      <c r="Q37" s="423"/>
      <c r="R37" s="423"/>
      <c r="S37" s="423"/>
      <c r="T37" s="423"/>
      <c r="U37" s="424"/>
    </row>
    <row r="38" spans="1:21" x14ac:dyDescent="0.25">
      <c r="A38" s="410"/>
      <c r="B38" s="411"/>
      <c r="C38" s="411"/>
      <c r="D38" s="411"/>
      <c r="E38" s="411"/>
      <c r="F38" s="411"/>
      <c r="G38" s="411"/>
      <c r="H38" s="411"/>
      <c r="I38" s="411"/>
      <c r="J38" s="412"/>
      <c r="K38" s="118"/>
      <c r="L38" s="422"/>
      <c r="M38" s="423"/>
      <c r="N38" s="423"/>
      <c r="O38" s="423"/>
      <c r="P38" s="423"/>
      <c r="Q38" s="423"/>
      <c r="R38" s="423"/>
      <c r="S38" s="423"/>
      <c r="T38" s="423"/>
      <c r="U38" s="424"/>
    </row>
    <row r="39" spans="1:21" x14ac:dyDescent="0.25">
      <c r="A39" s="410"/>
      <c r="B39" s="411"/>
      <c r="C39" s="411"/>
      <c r="D39" s="411"/>
      <c r="E39" s="411"/>
      <c r="F39" s="411"/>
      <c r="G39" s="411"/>
      <c r="H39" s="411"/>
      <c r="I39" s="411"/>
      <c r="J39" s="412"/>
      <c r="K39" s="118"/>
      <c r="L39" s="422"/>
      <c r="M39" s="423"/>
      <c r="N39" s="423"/>
      <c r="O39" s="423"/>
      <c r="P39" s="423"/>
      <c r="Q39" s="423"/>
      <c r="R39" s="423"/>
      <c r="S39" s="423"/>
      <c r="T39" s="423"/>
      <c r="U39" s="424"/>
    </row>
    <row r="40" spans="1:21" x14ac:dyDescent="0.25">
      <c r="A40" s="410"/>
      <c r="B40" s="411"/>
      <c r="C40" s="411"/>
      <c r="D40" s="411"/>
      <c r="E40" s="411"/>
      <c r="F40" s="411"/>
      <c r="G40" s="411"/>
      <c r="H40" s="411"/>
      <c r="I40" s="411"/>
      <c r="J40" s="412"/>
      <c r="K40" s="118"/>
      <c r="L40" s="422"/>
      <c r="M40" s="423"/>
      <c r="N40" s="423"/>
      <c r="O40" s="423"/>
      <c r="P40" s="423"/>
      <c r="Q40" s="423"/>
      <c r="R40" s="423"/>
      <c r="S40" s="423"/>
      <c r="T40" s="423"/>
      <c r="U40" s="424"/>
    </row>
    <row r="41" spans="1:21" x14ac:dyDescent="0.25">
      <c r="A41" s="410"/>
      <c r="B41" s="411"/>
      <c r="C41" s="411"/>
      <c r="D41" s="411"/>
      <c r="E41" s="411"/>
      <c r="F41" s="411"/>
      <c r="G41" s="411"/>
      <c r="H41" s="411"/>
      <c r="I41" s="411"/>
      <c r="J41" s="412"/>
      <c r="K41" s="118"/>
      <c r="L41" s="422"/>
      <c r="M41" s="423"/>
      <c r="N41" s="423"/>
      <c r="O41" s="423"/>
      <c r="P41" s="423"/>
      <c r="Q41" s="423"/>
      <c r="R41" s="423"/>
      <c r="S41" s="423"/>
      <c r="T41" s="423"/>
      <c r="U41" s="424"/>
    </row>
    <row r="42" spans="1:21" x14ac:dyDescent="0.25">
      <c r="A42" s="410"/>
      <c r="B42" s="411"/>
      <c r="C42" s="411"/>
      <c r="D42" s="411"/>
      <c r="E42" s="411"/>
      <c r="F42" s="411"/>
      <c r="G42" s="411"/>
      <c r="H42" s="411"/>
      <c r="I42" s="411"/>
      <c r="J42" s="412"/>
      <c r="K42" s="118"/>
      <c r="L42" s="422"/>
      <c r="M42" s="423"/>
      <c r="N42" s="423"/>
      <c r="O42" s="423"/>
      <c r="P42" s="423"/>
      <c r="Q42" s="423"/>
      <c r="R42" s="423"/>
      <c r="S42" s="423"/>
      <c r="T42" s="423"/>
      <c r="U42" s="424"/>
    </row>
    <row r="43" spans="1:21" ht="15" thickBot="1" x14ac:dyDescent="0.3">
      <c r="A43" s="413"/>
      <c r="B43" s="414"/>
      <c r="C43" s="414"/>
      <c r="D43" s="414"/>
      <c r="E43" s="414"/>
      <c r="F43" s="414"/>
      <c r="G43" s="414"/>
      <c r="H43" s="414"/>
      <c r="I43" s="414"/>
      <c r="J43" s="415"/>
      <c r="K43" s="118"/>
      <c r="L43" s="425"/>
      <c r="M43" s="426"/>
      <c r="N43" s="426"/>
      <c r="O43" s="426"/>
      <c r="P43" s="426"/>
      <c r="Q43" s="426"/>
      <c r="R43" s="426"/>
      <c r="S43" s="426"/>
      <c r="T43" s="426"/>
      <c r="U43" s="427"/>
    </row>
    <row r="44" spans="1:21" ht="15" thickBot="1" x14ac:dyDescent="0.3">
      <c r="A44" s="165"/>
      <c r="B44" s="166"/>
      <c r="C44" s="166"/>
      <c r="D44" s="166"/>
      <c r="E44" s="166"/>
      <c r="F44" s="166"/>
      <c r="G44" s="166"/>
      <c r="H44" s="166"/>
      <c r="I44" s="166"/>
      <c r="J44" s="167"/>
    </row>
    <row r="45" spans="1:21" ht="15" thickBot="1" x14ac:dyDescent="0.3">
      <c r="A45" s="398" t="s">
        <v>40</v>
      </c>
      <c r="B45" s="399"/>
      <c r="C45" s="399"/>
      <c r="D45" s="399"/>
      <c r="E45" s="399"/>
      <c r="F45" s="399"/>
      <c r="G45" s="399"/>
      <c r="H45" s="399"/>
      <c r="I45" s="399"/>
      <c r="J45" s="400"/>
      <c r="L45" s="398" t="s">
        <v>41</v>
      </c>
      <c r="M45" s="399"/>
      <c r="N45" s="399"/>
      <c r="O45" s="399"/>
      <c r="P45" s="399"/>
      <c r="Q45" s="399"/>
      <c r="R45" s="399"/>
      <c r="S45" s="399"/>
      <c r="T45" s="399"/>
      <c r="U45" s="400"/>
    </row>
    <row r="46" spans="1:21" ht="246.6" customHeight="1" thickBot="1" x14ac:dyDescent="0.3">
      <c r="A46" s="401"/>
      <c r="B46" s="402"/>
      <c r="C46" s="402"/>
      <c r="D46" s="402"/>
      <c r="E46" s="402"/>
      <c r="F46" s="402"/>
      <c r="G46" s="402"/>
      <c r="H46" s="402"/>
      <c r="I46" s="402"/>
      <c r="J46" s="403"/>
      <c r="L46" s="404" t="s">
        <v>42</v>
      </c>
      <c r="M46" s="405"/>
      <c r="N46" s="405"/>
      <c r="O46" s="405"/>
      <c r="P46" s="405"/>
      <c r="Q46" s="405"/>
      <c r="R46" s="405"/>
      <c r="S46" s="405"/>
      <c r="T46" s="405"/>
      <c r="U46" s="406"/>
    </row>
    <row r="49" spans="2:5" ht="88.5" hidden="1" thickBot="1" x14ac:dyDescent="0.3">
      <c r="B49" s="102" t="s">
        <v>43</v>
      </c>
      <c r="C49" s="103" t="s">
        <v>44</v>
      </c>
      <c r="D49" s="103" t="s">
        <v>45</v>
      </c>
      <c r="E49" s="104" t="s">
        <v>46</v>
      </c>
    </row>
    <row r="50" spans="2:5" hidden="1" x14ac:dyDescent="0.25">
      <c r="B50" s="101"/>
      <c r="C50" s="105" t="s">
        <v>47</v>
      </c>
      <c r="D50" s="106" t="s">
        <v>48</v>
      </c>
      <c r="E50" s="107" t="s">
        <v>49</v>
      </c>
    </row>
    <row r="51" spans="2:5" hidden="1" x14ac:dyDescent="0.25">
      <c r="B51" s="97"/>
      <c r="C51" s="108" t="s">
        <v>50</v>
      </c>
      <c r="D51" s="109" t="s">
        <v>51</v>
      </c>
      <c r="E51" s="110" t="s">
        <v>52</v>
      </c>
    </row>
    <row r="52" spans="2:5" hidden="1" x14ac:dyDescent="0.25">
      <c r="B52" s="98"/>
      <c r="C52" s="108" t="s">
        <v>53</v>
      </c>
      <c r="D52" s="109" t="s">
        <v>54</v>
      </c>
      <c r="E52" s="110" t="s">
        <v>55</v>
      </c>
    </row>
    <row r="53" spans="2:5" hidden="1" x14ac:dyDescent="0.25">
      <c r="B53" s="99"/>
      <c r="C53" s="108" t="s">
        <v>56</v>
      </c>
      <c r="D53" s="109" t="s">
        <v>57</v>
      </c>
      <c r="E53" s="110" t="s">
        <v>58</v>
      </c>
    </row>
    <row r="54" spans="2:5" ht="15" hidden="1" thickBot="1" x14ac:dyDescent="0.3">
      <c r="B54" s="100"/>
      <c r="C54" s="111" t="s">
        <v>59</v>
      </c>
      <c r="D54" s="112" t="s">
        <v>60</v>
      </c>
      <c r="E54" s="113" t="s">
        <v>61</v>
      </c>
    </row>
    <row r="55" spans="2:5" hidden="1" x14ac:dyDescent="0.25">
      <c r="D55" s="81" t="s">
        <v>30</v>
      </c>
    </row>
  </sheetData>
  <sheetProtection algorithmName="SHA-512" hashValue="CNPeawYoiO6Tq95NCZEK2Ywd3nV8amo68YK1+mWkp5PNYpstLQYdJEURQ8MOHG8Lg3VYHAktDDszhYdGA+ILOQ==" saltValue="9VNaQ2VeustM/14495yZow==" spinCount="100000" sheet="1" deleteColumns="0" deleteRows="0"/>
  <mergeCells count="15">
    <mergeCell ref="Q1:U5"/>
    <mergeCell ref="C1:P5"/>
    <mergeCell ref="A45:J45"/>
    <mergeCell ref="A46:J46"/>
    <mergeCell ref="L45:U45"/>
    <mergeCell ref="L46:U46"/>
    <mergeCell ref="A21:J43"/>
    <mergeCell ref="A20:J20"/>
    <mergeCell ref="L20:U20"/>
    <mergeCell ref="A10:J10"/>
    <mergeCell ref="L10:U10"/>
    <mergeCell ref="L21:U43"/>
    <mergeCell ref="B6:U6"/>
    <mergeCell ref="B7:U7"/>
    <mergeCell ref="B8:U8"/>
  </mergeCells>
  <conditionalFormatting sqref="I18">
    <cfRule type="cellIs" dxfId="9" priority="7" operator="between">
      <formula>0.9</formula>
      <formula>1</formula>
    </cfRule>
    <cfRule type="cellIs" dxfId="8" priority="8" operator="between">
      <formula>0.8</formula>
      <formula>0.89</formula>
    </cfRule>
    <cfRule type="cellIs" dxfId="7" priority="9" operator="between">
      <formula>0.7</formula>
      <formula>0.79</formula>
    </cfRule>
    <cfRule type="cellIs" dxfId="6" priority="10" operator="between">
      <formula>0.5</formula>
      <formula>0.69</formula>
    </cfRule>
    <cfRule type="cellIs" dxfId="5" priority="11" operator="between">
      <formula>0</formula>
      <formula>0.49</formula>
    </cfRule>
  </conditionalFormatting>
  <conditionalFormatting sqref="H12:H17">
    <cfRule type="cellIs" dxfId="4" priority="2" operator="between">
      <formula>0.9</formula>
      <formula>1</formula>
    </cfRule>
    <cfRule type="cellIs" dxfId="3" priority="3" operator="between">
      <formula>0.8</formula>
      <formula>0.89</formula>
    </cfRule>
    <cfRule type="cellIs" dxfId="2" priority="4" operator="between">
      <formula>0.7</formula>
      <formula>0.79</formula>
    </cfRule>
    <cfRule type="cellIs" dxfId="1" priority="5" operator="between">
      <formula>0.5</formula>
      <formula>0.69</formula>
    </cfRule>
    <cfRule type="cellIs" dxfId="0" priority="6" operator="between">
      <formula>0</formula>
      <formula>0.49</formula>
    </cfRule>
  </conditionalFormatting>
  <dataValidations count="1">
    <dataValidation type="list" allowBlank="1" showInputMessage="1" showErrorMessage="1" sqref="J12:J18" xr:uid="{18A5DF68-1B78-45C7-B112-ACF541BECFA7}">
      <formula1>$D$50:$D$55</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tabColor rgb="FF33CC33"/>
  </sheetPr>
  <dimension ref="A1:AC85"/>
  <sheetViews>
    <sheetView zoomScale="60" zoomScaleNormal="60" workbookViewId="0">
      <pane ySplit="6" topLeftCell="A9" activePane="bottomLeft" state="frozen"/>
      <selection activeCell="A15" sqref="A15"/>
      <selection pane="bottomLeft" activeCell="A15" sqref="A15"/>
    </sheetView>
  </sheetViews>
  <sheetFormatPr baseColWidth="10" defaultColWidth="8.7109375" defaultRowHeight="12.75" x14ac:dyDescent="0.2"/>
  <cols>
    <col min="1" max="1" width="6.42578125" style="4" customWidth="1"/>
    <col min="2" max="2" width="13.7109375" style="4" customWidth="1"/>
    <col min="3" max="3" width="34.5703125" style="4" customWidth="1"/>
    <col min="4" max="4" width="53.28515625" style="4" customWidth="1"/>
    <col min="5" max="5" width="13.42578125" style="22" customWidth="1"/>
    <col min="6" max="6" width="14.28515625" style="22" customWidth="1"/>
    <col min="7" max="7" width="22.7109375" style="4" customWidth="1"/>
    <col min="8" max="8" width="19.42578125" style="4" customWidth="1"/>
    <col min="9" max="9" width="8.7109375" style="22"/>
    <col min="10" max="10" width="8.85546875" style="22" customWidth="1"/>
    <col min="11" max="12" width="8.7109375" style="22"/>
    <col min="13" max="13" width="8.7109375" style="4"/>
    <col min="14" max="14" width="43.42578125" style="22" customWidth="1"/>
    <col min="15" max="15" width="17.5703125" style="4" customWidth="1"/>
    <col min="16" max="16" width="21.85546875" style="4" customWidth="1"/>
    <col min="17" max="17" width="19" style="4" hidden="1" customWidth="1"/>
    <col min="18" max="18" width="16.42578125" style="4" hidden="1" customWidth="1"/>
    <col min="19" max="20" width="16.140625" style="4" hidden="1" customWidth="1"/>
    <col min="21" max="21" width="13.5703125" style="4" hidden="1" customWidth="1"/>
    <col min="22" max="22" width="17.42578125" style="4" hidden="1" customWidth="1"/>
    <col min="23" max="23" width="18.42578125" style="4" hidden="1" customWidth="1"/>
    <col min="24" max="24" width="17.7109375" style="4" hidden="1" customWidth="1"/>
    <col min="25" max="26" width="9.85546875" style="4" hidden="1" customWidth="1"/>
    <col min="27" max="27" width="19.140625" style="4" hidden="1" customWidth="1"/>
    <col min="28" max="28" width="14.28515625" style="4" hidden="1" customWidth="1"/>
    <col min="29" max="29" width="10.5703125" style="4" hidden="1" customWidth="1"/>
    <col min="30" max="16384" width="8.7109375" style="4"/>
  </cols>
  <sheetData>
    <row r="1" spans="1:29" ht="14.45" customHeight="1" x14ac:dyDescent="0.2">
      <c r="A1" s="453" t="s">
        <v>62</v>
      </c>
      <c r="B1" s="454"/>
      <c r="C1" s="172" t="s">
        <v>1</v>
      </c>
      <c r="D1" s="434" t="s">
        <v>2</v>
      </c>
      <c r="E1" s="434"/>
      <c r="F1" s="434"/>
      <c r="G1" s="434"/>
      <c r="H1" s="434"/>
      <c r="I1" s="434"/>
      <c r="J1" s="434"/>
      <c r="K1" s="434"/>
      <c r="L1" s="434"/>
      <c r="M1" s="434"/>
      <c r="N1" s="434"/>
      <c r="O1" s="434"/>
      <c r="P1" s="434"/>
      <c r="Q1" s="434"/>
      <c r="R1" s="434"/>
      <c r="S1" s="434"/>
      <c r="T1" s="434"/>
      <c r="U1" s="434"/>
      <c r="V1" s="434"/>
      <c r="W1" s="434"/>
      <c r="X1" s="434"/>
      <c r="Y1" s="434"/>
      <c r="Z1" s="434"/>
      <c r="AA1" s="434"/>
      <c r="AB1" s="434"/>
      <c r="AC1" s="435"/>
    </row>
    <row r="2" spans="1:29" ht="14.45" customHeight="1" x14ac:dyDescent="0.2">
      <c r="A2" s="455" t="s">
        <v>63</v>
      </c>
      <c r="B2" s="456"/>
      <c r="C2" s="369">
        <v>2</v>
      </c>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7"/>
    </row>
    <row r="3" spans="1:29" ht="14.45" customHeight="1" thickBot="1" x14ac:dyDescent="0.25">
      <c r="A3" s="457" t="s">
        <v>64</v>
      </c>
      <c r="B3" s="458"/>
      <c r="C3" s="173" t="s">
        <v>5</v>
      </c>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9"/>
    </row>
    <row r="4" spans="1:29" ht="14.45" customHeight="1" x14ac:dyDescent="0.2">
      <c r="A4" s="440" t="s">
        <v>65</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2"/>
    </row>
    <row r="5" spans="1:29" x14ac:dyDescent="0.2">
      <c r="A5" s="443" t="s">
        <v>66</v>
      </c>
      <c r="B5" s="445" t="s">
        <v>67</v>
      </c>
      <c r="C5" s="445"/>
      <c r="D5" s="445"/>
      <c r="E5" s="445" t="s">
        <v>68</v>
      </c>
      <c r="F5" s="445"/>
      <c r="G5" s="446" t="s">
        <v>69</v>
      </c>
      <c r="H5" s="447"/>
      <c r="I5" s="447"/>
      <c r="J5" s="447"/>
      <c r="K5" s="447"/>
      <c r="L5" s="447"/>
      <c r="M5" s="447"/>
      <c r="N5" s="448"/>
      <c r="O5" s="449"/>
      <c r="P5" s="449"/>
      <c r="Q5" s="449"/>
      <c r="R5" s="449"/>
      <c r="S5" s="449"/>
      <c r="T5" s="366"/>
      <c r="U5" s="450" t="s">
        <v>70</v>
      </c>
      <c r="V5" s="451"/>
      <c r="W5" s="451"/>
      <c r="X5" s="451"/>
      <c r="Y5" s="451"/>
      <c r="Z5" s="451"/>
      <c r="AA5" s="451"/>
      <c r="AB5" s="451"/>
      <c r="AC5" s="452"/>
    </row>
    <row r="6" spans="1:29" ht="39" thickBot="1" x14ac:dyDescent="0.25">
      <c r="A6" s="444"/>
      <c r="B6" s="345" t="s">
        <v>71</v>
      </c>
      <c r="C6" s="345" t="s">
        <v>72</v>
      </c>
      <c r="D6" s="345" t="s">
        <v>73</v>
      </c>
      <c r="E6" s="345" t="s">
        <v>74</v>
      </c>
      <c r="F6" s="345" t="s">
        <v>75</v>
      </c>
      <c r="G6" s="345" t="s">
        <v>76</v>
      </c>
      <c r="H6" s="345" t="s">
        <v>77</v>
      </c>
      <c r="I6" s="345" t="s">
        <v>78</v>
      </c>
      <c r="J6" s="345" t="s">
        <v>79</v>
      </c>
      <c r="K6" s="345" t="s">
        <v>80</v>
      </c>
      <c r="L6" s="345" t="s">
        <v>81</v>
      </c>
      <c r="M6" s="345" t="s">
        <v>82</v>
      </c>
      <c r="N6" s="346" t="s">
        <v>83</v>
      </c>
      <c r="O6" s="347" t="s">
        <v>84</v>
      </c>
      <c r="P6" s="348" t="s">
        <v>85</v>
      </c>
      <c r="Q6" s="348" t="s">
        <v>86</v>
      </c>
      <c r="R6" s="348" t="s">
        <v>87</v>
      </c>
      <c r="S6" s="348" t="s">
        <v>88</v>
      </c>
      <c r="T6" s="348" t="s">
        <v>89</v>
      </c>
      <c r="U6" s="349" t="s">
        <v>90</v>
      </c>
      <c r="V6" s="349" t="s">
        <v>91</v>
      </c>
      <c r="W6" s="349" t="s">
        <v>92</v>
      </c>
      <c r="X6" s="349" t="s">
        <v>93</v>
      </c>
      <c r="Y6" s="349" t="s">
        <v>94</v>
      </c>
      <c r="Z6" s="349" t="s">
        <v>95</v>
      </c>
      <c r="AA6" s="349" t="s">
        <v>96</v>
      </c>
      <c r="AB6" s="349" t="s">
        <v>97</v>
      </c>
      <c r="AC6" s="350" t="s">
        <v>98</v>
      </c>
    </row>
    <row r="7" spans="1:29" ht="51" x14ac:dyDescent="0.2">
      <c r="A7" s="324">
        <v>1</v>
      </c>
      <c r="B7" s="325" t="s">
        <v>99</v>
      </c>
      <c r="C7" s="326" t="s">
        <v>100</v>
      </c>
      <c r="D7" s="326" t="s">
        <v>101</v>
      </c>
      <c r="E7" s="327">
        <v>44197</v>
      </c>
      <c r="F7" s="327">
        <v>44561</v>
      </c>
      <c r="G7" s="326" t="s">
        <v>102</v>
      </c>
      <c r="H7" s="326" t="s">
        <v>103</v>
      </c>
      <c r="I7" s="328">
        <v>0</v>
      </c>
      <c r="J7" s="328">
        <v>1</v>
      </c>
      <c r="K7" s="328">
        <v>11</v>
      </c>
      <c r="L7" s="328">
        <v>13</v>
      </c>
      <c r="M7" s="329">
        <v>0.2</v>
      </c>
      <c r="N7" s="355" t="s">
        <v>104</v>
      </c>
      <c r="O7" s="356" t="s">
        <v>105</v>
      </c>
      <c r="P7" s="357" t="s">
        <v>106</v>
      </c>
      <c r="Q7" s="300" t="s">
        <v>107</v>
      </c>
      <c r="R7" s="343"/>
      <c r="S7" s="343"/>
      <c r="T7" s="300" t="s">
        <v>108</v>
      </c>
      <c r="U7" s="301">
        <v>2021</v>
      </c>
      <c r="V7" s="301" t="s">
        <v>109</v>
      </c>
      <c r="W7" s="301" t="s">
        <v>110</v>
      </c>
      <c r="X7" s="302" t="s">
        <v>111</v>
      </c>
      <c r="Y7" s="303" t="s">
        <v>112</v>
      </c>
      <c r="Z7" s="301" t="s">
        <v>113</v>
      </c>
      <c r="AA7" s="304">
        <v>3200000000</v>
      </c>
      <c r="AB7" s="304">
        <f t="shared" ref="AB7:AB17" si="0">AA7*AC7</f>
        <v>448000000.00000006</v>
      </c>
      <c r="AC7" s="344">
        <v>0.14000000000000001</v>
      </c>
    </row>
    <row r="8" spans="1:29" ht="38.25" x14ac:dyDescent="0.2">
      <c r="A8" s="306">
        <v>2</v>
      </c>
      <c r="B8" s="244" t="s">
        <v>114</v>
      </c>
      <c r="C8" s="252" t="s">
        <v>115</v>
      </c>
      <c r="D8" s="252" t="s">
        <v>116</v>
      </c>
      <c r="E8" s="241">
        <v>44197</v>
      </c>
      <c r="F8" s="241">
        <v>44561</v>
      </c>
      <c r="G8" s="252" t="s">
        <v>117</v>
      </c>
      <c r="H8" s="252" t="s">
        <v>103</v>
      </c>
      <c r="I8" s="245">
        <v>0</v>
      </c>
      <c r="J8" s="245">
        <v>0</v>
      </c>
      <c r="K8" s="245">
        <v>2</v>
      </c>
      <c r="L8" s="245">
        <v>1</v>
      </c>
      <c r="M8" s="253">
        <v>0.1</v>
      </c>
      <c r="N8" s="26" t="s">
        <v>104</v>
      </c>
      <c r="O8" s="15" t="s">
        <v>105</v>
      </c>
      <c r="P8" s="358" t="s">
        <v>106</v>
      </c>
      <c r="Q8" s="24" t="s">
        <v>107</v>
      </c>
      <c r="R8" s="20"/>
      <c r="S8" s="20"/>
      <c r="T8" s="24" t="s">
        <v>108</v>
      </c>
      <c r="U8" s="371">
        <v>2021</v>
      </c>
      <c r="V8" s="371" t="s">
        <v>109</v>
      </c>
      <c r="W8" s="371" t="s">
        <v>110</v>
      </c>
      <c r="X8" s="16" t="s">
        <v>111</v>
      </c>
      <c r="Y8" s="17" t="s">
        <v>112</v>
      </c>
      <c r="Z8" s="371" t="s">
        <v>113</v>
      </c>
      <c r="AA8" s="18">
        <v>3200000000</v>
      </c>
      <c r="AB8" s="18">
        <f t="shared" si="0"/>
        <v>448000000.00000006</v>
      </c>
      <c r="AC8" s="307">
        <v>0.14000000000000001</v>
      </c>
    </row>
    <row r="9" spans="1:29" ht="51" x14ac:dyDescent="0.2">
      <c r="A9" s="306">
        <v>3</v>
      </c>
      <c r="B9" s="244" t="s">
        <v>118</v>
      </c>
      <c r="C9" s="252" t="s">
        <v>119</v>
      </c>
      <c r="D9" s="252" t="s">
        <v>120</v>
      </c>
      <c r="E9" s="241">
        <v>44197</v>
      </c>
      <c r="F9" s="241">
        <v>44561</v>
      </c>
      <c r="G9" s="252" t="s">
        <v>121</v>
      </c>
      <c r="H9" s="249" t="s">
        <v>122</v>
      </c>
      <c r="I9" s="245">
        <v>0</v>
      </c>
      <c r="J9" s="245">
        <v>1</v>
      </c>
      <c r="K9" s="245">
        <v>5</v>
      </c>
      <c r="L9" s="245">
        <v>4</v>
      </c>
      <c r="M9" s="253">
        <v>0.1</v>
      </c>
      <c r="N9" s="26" t="s">
        <v>104</v>
      </c>
      <c r="O9" s="15" t="s">
        <v>105</v>
      </c>
      <c r="P9" s="358" t="s">
        <v>106</v>
      </c>
      <c r="Q9" s="24" t="s">
        <v>107</v>
      </c>
      <c r="R9" s="20"/>
      <c r="S9" s="20"/>
      <c r="T9" s="24" t="s">
        <v>108</v>
      </c>
      <c r="U9" s="371">
        <v>2021</v>
      </c>
      <c r="V9" s="371" t="s">
        <v>109</v>
      </c>
      <c r="W9" s="371" t="s">
        <v>110</v>
      </c>
      <c r="X9" s="16" t="s">
        <v>111</v>
      </c>
      <c r="Y9" s="17" t="s">
        <v>112</v>
      </c>
      <c r="Z9" s="371" t="s">
        <v>113</v>
      </c>
      <c r="AA9" s="18">
        <v>3200000000</v>
      </c>
      <c r="AB9" s="18">
        <f t="shared" si="0"/>
        <v>448000000.00000006</v>
      </c>
      <c r="AC9" s="307">
        <v>0.14000000000000001</v>
      </c>
    </row>
    <row r="10" spans="1:29" ht="76.5" x14ac:dyDescent="0.2">
      <c r="A10" s="306">
        <v>4</v>
      </c>
      <c r="B10" s="244" t="s">
        <v>123</v>
      </c>
      <c r="C10" s="252" t="s">
        <v>124</v>
      </c>
      <c r="D10" s="252" t="s">
        <v>125</v>
      </c>
      <c r="E10" s="241">
        <v>44197</v>
      </c>
      <c r="F10" s="241">
        <v>44561</v>
      </c>
      <c r="G10" s="252" t="s">
        <v>126</v>
      </c>
      <c r="H10" s="252" t="s">
        <v>127</v>
      </c>
      <c r="I10" s="245">
        <v>0</v>
      </c>
      <c r="J10" s="245">
        <v>0</v>
      </c>
      <c r="K10" s="245">
        <v>1</v>
      </c>
      <c r="L10" s="245">
        <v>2</v>
      </c>
      <c r="M10" s="253">
        <v>0.05</v>
      </c>
      <c r="N10" s="26" t="s">
        <v>128</v>
      </c>
      <c r="O10" s="15" t="s">
        <v>105</v>
      </c>
      <c r="P10" s="358" t="s">
        <v>106</v>
      </c>
      <c r="Q10" s="24" t="s">
        <v>107</v>
      </c>
      <c r="R10" s="20"/>
      <c r="S10" s="20"/>
      <c r="T10" s="24" t="s">
        <v>108</v>
      </c>
      <c r="U10" s="371">
        <v>2021</v>
      </c>
      <c r="V10" s="371" t="s">
        <v>109</v>
      </c>
      <c r="W10" s="371" t="s">
        <v>110</v>
      </c>
      <c r="X10" s="16" t="s">
        <v>111</v>
      </c>
      <c r="Y10" s="17" t="s">
        <v>112</v>
      </c>
      <c r="Z10" s="371" t="s">
        <v>113</v>
      </c>
      <c r="AA10" s="18">
        <v>3200000000</v>
      </c>
      <c r="AB10" s="18">
        <f t="shared" si="0"/>
        <v>448000000.00000006</v>
      </c>
      <c r="AC10" s="307">
        <v>0.14000000000000001</v>
      </c>
    </row>
    <row r="11" spans="1:29" ht="89.25" x14ac:dyDescent="0.2">
      <c r="A11" s="247">
        <v>5</v>
      </c>
      <c r="B11" s="244" t="s">
        <v>129</v>
      </c>
      <c r="C11" s="252" t="s">
        <v>130</v>
      </c>
      <c r="D11" s="252" t="s">
        <v>131</v>
      </c>
      <c r="E11" s="241">
        <v>44197</v>
      </c>
      <c r="F11" s="241">
        <v>44561</v>
      </c>
      <c r="G11" s="252" t="s">
        <v>132</v>
      </c>
      <c r="H11" s="252" t="s">
        <v>133</v>
      </c>
      <c r="I11" s="245">
        <v>0</v>
      </c>
      <c r="J11" s="245">
        <v>0</v>
      </c>
      <c r="K11" s="245">
        <v>0</v>
      </c>
      <c r="L11" s="253">
        <v>1</v>
      </c>
      <c r="M11" s="253">
        <v>0.05</v>
      </c>
      <c r="N11" s="243" t="s">
        <v>134</v>
      </c>
      <c r="O11" s="243" t="s">
        <v>105</v>
      </c>
      <c r="P11" s="333" t="s">
        <v>106</v>
      </c>
      <c r="Q11" s="24" t="s">
        <v>107</v>
      </c>
      <c r="R11" s="20"/>
      <c r="S11" s="20"/>
      <c r="T11" s="24" t="s">
        <v>108</v>
      </c>
      <c r="U11" s="371">
        <v>2021</v>
      </c>
      <c r="V11" s="371" t="s">
        <v>109</v>
      </c>
      <c r="W11" s="371" t="s">
        <v>110</v>
      </c>
      <c r="X11" s="16" t="s">
        <v>111</v>
      </c>
      <c r="Y11" s="17" t="s">
        <v>112</v>
      </c>
      <c r="Z11" s="371" t="s">
        <v>113</v>
      </c>
      <c r="AA11" s="18">
        <v>3200000000</v>
      </c>
      <c r="AB11" s="18">
        <f t="shared" si="0"/>
        <v>448000000.00000006</v>
      </c>
      <c r="AC11" s="307">
        <v>0.14000000000000001</v>
      </c>
    </row>
    <row r="12" spans="1:29" ht="89.25" x14ac:dyDescent="0.2">
      <c r="A12" s="306">
        <v>6</v>
      </c>
      <c r="B12" s="244" t="s">
        <v>135</v>
      </c>
      <c r="C12" s="252" t="s">
        <v>136</v>
      </c>
      <c r="D12" s="252" t="s">
        <v>137</v>
      </c>
      <c r="E12" s="241">
        <v>44197</v>
      </c>
      <c r="F12" s="241">
        <v>44561</v>
      </c>
      <c r="G12" s="252" t="s">
        <v>138</v>
      </c>
      <c r="H12" s="252" t="s">
        <v>139</v>
      </c>
      <c r="I12" s="245">
        <v>0</v>
      </c>
      <c r="J12" s="245">
        <v>0</v>
      </c>
      <c r="K12" s="245">
        <v>0</v>
      </c>
      <c r="L12" s="253">
        <v>0.8</v>
      </c>
      <c r="M12" s="253">
        <v>0.1</v>
      </c>
      <c r="N12" s="243" t="s">
        <v>134</v>
      </c>
      <c r="O12" s="243" t="s">
        <v>105</v>
      </c>
      <c r="P12" s="333" t="s">
        <v>106</v>
      </c>
      <c r="Q12" s="24" t="s">
        <v>107</v>
      </c>
      <c r="R12" s="20"/>
      <c r="S12" s="20"/>
      <c r="T12" s="24" t="s">
        <v>108</v>
      </c>
      <c r="U12" s="371">
        <v>2021</v>
      </c>
      <c r="V12" s="371" t="s">
        <v>109</v>
      </c>
      <c r="W12" s="371" t="s">
        <v>110</v>
      </c>
      <c r="X12" s="16" t="s">
        <v>111</v>
      </c>
      <c r="Y12" s="17" t="s">
        <v>112</v>
      </c>
      <c r="Z12" s="371" t="s">
        <v>113</v>
      </c>
      <c r="AA12" s="18">
        <v>3200000000</v>
      </c>
      <c r="AB12" s="18">
        <f t="shared" si="0"/>
        <v>448000000.00000006</v>
      </c>
      <c r="AC12" s="307">
        <v>0.14000000000000001</v>
      </c>
    </row>
    <row r="13" spans="1:29" ht="51" x14ac:dyDescent="0.2">
      <c r="A13" s="306">
        <v>7</v>
      </c>
      <c r="B13" s="244" t="s">
        <v>140</v>
      </c>
      <c r="C13" s="252" t="s">
        <v>141</v>
      </c>
      <c r="D13" s="252" t="s">
        <v>142</v>
      </c>
      <c r="E13" s="241">
        <v>44197</v>
      </c>
      <c r="F13" s="241">
        <v>44561</v>
      </c>
      <c r="G13" s="252" t="s">
        <v>143</v>
      </c>
      <c r="H13" s="252" t="s">
        <v>144</v>
      </c>
      <c r="I13" s="245">
        <v>3</v>
      </c>
      <c r="J13" s="245">
        <v>3</v>
      </c>
      <c r="K13" s="245">
        <v>3</v>
      </c>
      <c r="L13" s="245">
        <v>3</v>
      </c>
      <c r="M13" s="253">
        <v>0.05</v>
      </c>
      <c r="N13" s="258" t="s">
        <v>104</v>
      </c>
      <c r="O13" s="243" t="s">
        <v>105</v>
      </c>
      <c r="P13" s="333" t="s">
        <v>106</v>
      </c>
      <c r="Q13" s="24" t="s">
        <v>107</v>
      </c>
      <c r="R13" s="20"/>
      <c r="S13" s="20"/>
      <c r="T13" s="24" t="s">
        <v>145</v>
      </c>
      <c r="U13" s="371">
        <v>2021</v>
      </c>
      <c r="V13" s="371" t="s">
        <v>109</v>
      </c>
      <c r="W13" s="371" t="s">
        <v>110</v>
      </c>
      <c r="X13" s="16" t="s">
        <v>111</v>
      </c>
      <c r="Y13" s="17" t="s">
        <v>112</v>
      </c>
      <c r="Z13" s="371" t="s">
        <v>113</v>
      </c>
      <c r="AA13" s="18">
        <v>3200000000</v>
      </c>
      <c r="AB13" s="18">
        <f t="shared" si="0"/>
        <v>128000000</v>
      </c>
      <c r="AC13" s="307">
        <v>0.04</v>
      </c>
    </row>
    <row r="14" spans="1:29" ht="51" x14ac:dyDescent="0.2">
      <c r="A14" s="306">
        <v>8</v>
      </c>
      <c r="B14" s="244" t="s">
        <v>146</v>
      </c>
      <c r="C14" s="252" t="s">
        <v>147</v>
      </c>
      <c r="D14" s="252" t="s">
        <v>148</v>
      </c>
      <c r="E14" s="241">
        <v>44197</v>
      </c>
      <c r="F14" s="241">
        <v>44561</v>
      </c>
      <c r="G14" s="252" t="s">
        <v>149</v>
      </c>
      <c r="H14" s="249" t="s">
        <v>150</v>
      </c>
      <c r="I14" s="245">
        <v>0</v>
      </c>
      <c r="J14" s="245">
        <v>1</v>
      </c>
      <c r="K14" s="245">
        <v>0</v>
      </c>
      <c r="L14" s="245">
        <v>1</v>
      </c>
      <c r="M14" s="253">
        <v>0.1</v>
      </c>
      <c r="N14" s="243" t="s">
        <v>134</v>
      </c>
      <c r="O14" s="243" t="s">
        <v>105</v>
      </c>
      <c r="P14" s="333" t="s">
        <v>106</v>
      </c>
      <c r="Q14" s="24" t="s">
        <v>107</v>
      </c>
      <c r="R14" s="20"/>
      <c r="S14" s="20"/>
      <c r="T14" s="24" t="s">
        <v>145</v>
      </c>
      <c r="U14" s="371">
        <v>2021</v>
      </c>
      <c r="V14" s="371" t="s">
        <v>109</v>
      </c>
      <c r="W14" s="371" t="s">
        <v>110</v>
      </c>
      <c r="X14" s="16" t="s">
        <v>111</v>
      </c>
      <c r="Y14" s="17" t="s">
        <v>112</v>
      </c>
      <c r="Z14" s="371" t="s">
        <v>113</v>
      </c>
      <c r="AA14" s="18">
        <v>3200000000</v>
      </c>
      <c r="AB14" s="18">
        <f t="shared" si="0"/>
        <v>96000000</v>
      </c>
      <c r="AC14" s="307">
        <v>0.03</v>
      </c>
    </row>
    <row r="15" spans="1:29" ht="51" x14ac:dyDescent="0.2">
      <c r="A15" s="306">
        <v>9</v>
      </c>
      <c r="B15" s="244" t="s">
        <v>151</v>
      </c>
      <c r="C15" s="252" t="s">
        <v>152</v>
      </c>
      <c r="D15" s="252" t="s">
        <v>153</v>
      </c>
      <c r="E15" s="241">
        <v>44197</v>
      </c>
      <c r="F15" s="241">
        <v>44561</v>
      </c>
      <c r="G15" s="254" t="s">
        <v>154</v>
      </c>
      <c r="H15" s="379" t="s">
        <v>155</v>
      </c>
      <c r="I15" s="245">
        <v>0</v>
      </c>
      <c r="J15" s="245">
        <v>3</v>
      </c>
      <c r="K15" s="245">
        <v>7</v>
      </c>
      <c r="L15" s="245">
        <v>5</v>
      </c>
      <c r="M15" s="253">
        <v>0.05</v>
      </c>
      <c r="N15" s="258" t="s">
        <v>156</v>
      </c>
      <c r="O15" s="243" t="s">
        <v>105</v>
      </c>
      <c r="P15" s="333" t="s">
        <v>106</v>
      </c>
      <c r="Q15" s="24" t="s">
        <v>107</v>
      </c>
      <c r="R15" s="20"/>
      <c r="S15" s="20"/>
      <c r="T15" s="24" t="s">
        <v>157</v>
      </c>
      <c r="U15" s="371">
        <v>2021</v>
      </c>
      <c r="V15" s="371" t="s">
        <v>109</v>
      </c>
      <c r="W15" s="371" t="s">
        <v>110</v>
      </c>
      <c r="X15" s="16" t="s">
        <v>111</v>
      </c>
      <c r="Y15" s="17" t="s">
        <v>112</v>
      </c>
      <c r="Z15" s="371" t="s">
        <v>113</v>
      </c>
      <c r="AA15" s="18">
        <v>3200000000</v>
      </c>
      <c r="AB15" s="18">
        <f t="shared" si="0"/>
        <v>96000000</v>
      </c>
      <c r="AC15" s="307">
        <v>0.03</v>
      </c>
    </row>
    <row r="16" spans="1:29" ht="38.25" x14ac:dyDescent="0.2">
      <c r="A16" s="306">
        <v>10</v>
      </c>
      <c r="B16" s="244" t="s">
        <v>158</v>
      </c>
      <c r="C16" s="252" t="s">
        <v>159</v>
      </c>
      <c r="D16" s="252" t="s">
        <v>160</v>
      </c>
      <c r="E16" s="241">
        <v>44197</v>
      </c>
      <c r="F16" s="241">
        <v>44561</v>
      </c>
      <c r="G16" s="243" t="s">
        <v>161</v>
      </c>
      <c r="H16" s="249" t="s">
        <v>162</v>
      </c>
      <c r="I16" s="245">
        <v>0</v>
      </c>
      <c r="J16" s="245">
        <v>0</v>
      </c>
      <c r="K16" s="245">
        <v>0</v>
      </c>
      <c r="L16" s="255">
        <v>1</v>
      </c>
      <c r="M16" s="253">
        <v>0.05</v>
      </c>
      <c r="N16" s="243" t="s">
        <v>134</v>
      </c>
      <c r="O16" s="243" t="s">
        <v>105</v>
      </c>
      <c r="P16" s="333" t="s">
        <v>106</v>
      </c>
      <c r="Q16" s="24" t="s">
        <v>107</v>
      </c>
      <c r="R16" s="20"/>
      <c r="S16" s="20"/>
      <c r="T16" s="24" t="s">
        <v>145</v>
      </c>
      <c r="U16" s="371">
        <v>2021</v>
      </c>
      <c r="V16" s="371" t="s">
        <v>109</v>
      </c>
      <c r="W16" s="371" t="s">
        <v>110</v>
      </c>
      <c r="X16" s="16" t="s">
        <v>111</v>
      </c>
      <c r="Y16" s="17" t="s">
        <v>112</v>
      </c>
      <c r="Z16" s="371" t="s">
        <v>113</v>
      </c>
      <c r="AA16" s="18">
        <v>3200000000</v>
      </c>
      <c r="AB16" s="18">
        <f t="shared" si="0"/>
        <v>96000000</v>
      </c>
      <c r="AC16" s="307">
        <v>0.03</v>
      </c>
    </row>
    <row r="17" spans="1:29" ht="38.25" x14ac:dyDescent="0.2">
      <c r="A17" s="306">
        <v>11</v>
      </c>
      <c r="B17" s="244" t="s">
        <v>163</v>
      </c>
      <c r="C17" s="252" t="s">
        <v>159</v>
      </c>
      <c r="D17" s="252" t="s">
        <v>164</v>
      </c>
      <c r="E17" s="241">
        <v>44197</v>
      </c>
      <c r="F17" s="241">
        <v>44561</v>
      </c>
      <c r="G17" s="243" t="s">
        <v>165</v>
      </c>
      <c r="H17" s="249" t="s">
        <v>166</v>
      </c>
      <c r="I17" s="245">
        <v>0</v>
      </c>
      <c r="J17" s="245">
        <v>0</v>
      </c>
      <c r="K17" s="245">
        <v>1</v>
      </c>
      <c r="L17" s="245">
        <v>0</v>
      </c>
      <c r="M17" s="253">
        <v>0.05</v>
      </c>
      <c r="N17" s="258" t="s">
        <v>104</v>
      </c>
      <c r="O17" s="243" t="s">
        <v>105</v>
      </c>
      <c r="P17" s="333" t="s">
        <v>106</v>
      </c>
      <c r="Q17" s="24" t="s">
        <v>107</v>
      </c>
      <c r="R17" s="20"/>
      <c r="S17" s="20"/>
      <c r="T17" s="24" t="s">
        <v>145</v>
      </c>
      <c r="U17" s="371">
        <v>2021</v>
      </c>
      <c r="V17" s="371" t="s">
        <v>109</v>
      </c>
      <c r="W17" s="371" t="s">
        <v>110</v>
      </c>
      <c r="X17" s="16" t="s">
        <v>111</v>
      </c>
      <c r="Y17" s="17" t="s">
        <v>112</v>
      </c>
      <c r="Z17" s="371" t="s">
        <v>113</v>
      </c>
      <c r="AA17" s="18">
        <v>3200000000</v>
      </c>
      <c r="AB17" s="18">
        <f t="shared" si="0"/>
        <v>96000000</v>
      </c>
      <c r="AC17" s="307">
        <v>0.03</v>
      </c>
    </row>
    <row r="18" spans="1:29" ht="89.25" x14ac:dyDescent="0.2">
      <c r="A18" s="306">
        <v>12</v>
      </c>
      <c r="B18" s="244" t="s">
        <v>167</v>
      </c>
      <c r="C18" s="252" t="s">
        <v>168</v>
      </c>
      <c r="D18" s="252" t="s">
        <v>169</v>
      </c>
      <c r="E18" s="241">
        <v>44228</v>
      </c>
      <c r="F18" s="241">
        <v>44469</v>
      </c>
      <c r="G18" s="252" t="s">
        <v>170</v>
      </c>
      <c r="H18" s="252" t="s">
        <v>171</v>
      </c>
      <c r="I18" s="245">
        <v>0</v>
      </c>
      <c r="J18" s="245">
        <v>0</v>
      </c>
      <c r="K18" s="245">
        <v>1</v>
      </c>
      <c r="L18" s="245">
        <v>0</v>
      </c>
      <c r="M18" s="253">
        <v>0.1</v>
      </c>
      <c r="N18" s="258" t="s">
        <v>172</v>
      </c>
      <c r="O18" s="243" t="s">
        <v>105</v>
      </c>
      <c r="P18" s="333" t="s">
        <v>106</v>
      </c>
      <c r="Q18" s="308"/>
      <c r="R18" s="309"/>
      <c r="S18" s="309"/>
      <c r="T18" s="308"/>
      <c r="U18" s="310"/>
      <c r="V18" s="310"/>
      <c r="W18" s="310"/>
      <c r="X18" s="311"/>
      <c r="Y18" s="312"/>
      <c r="Z18" s="310"/>
      <c r="AA18" s="29"/>
      <c r="AB18" s="29"/>
      <c r="AC18" s="313"/>
    </row>
    <row r="19" spans="1:29" ht="13.5" thickBot="1" x14ac:dyDescent="0.25">
      <c r="A19" s="314"/>
      <c r="B19" s="141" t="s">
        <v>173</v>
      </c>
      <c r="C19" s="142"/>
      <c r="D19" s="142"/>
      <c r="E19" s="143"/>
      <c r="F19" s="143"/>
      <c r="G19" s="142"/>
      <c r="H19" s="142"/>
      <c r="I19" s="144"/>
      <c r="J19" s="144"/>
      <c r="K19" s="144"/>
      <c r="L19" s="144"/>
      <c r="M19" s="145">
        <f>SUM(M7:M18)</f>
        <v>1.0000000000000002</v>
      </c>
      <c r="N19" s="315"/>
      <c r="O19" s="142"/>
      <c r="P19" s="336"/>
      <c r="Q19" s="316"/>
      <c r="R19" s="317"/>
      <c r="S19" s="317"/>
      <c r="T19" s="316"/>
      <c r="U19" s="318"/>
      <c r="V19" s="318"/>
      <c r="W19" s="318"/>
      <c r="X19" s="319"/>
      <c r="Y19" s="320"/>
      <c r="Z19" s="318"/>
      <c r="AA19" s="321"/>
      <c r="AB19" s="321"/>
      <c r="AC19" s="322"/>
    </row>
    <row r="20" spans="1:29" ht="89.25" x14ac:dyDescent="0.2">
      <c r="A20" s="324">
        <v>13</v>
      </c>
      <c r="B20" s="325" t="s">
        <v>174</v>
      </c>
      <c r="C20" s="326" t="s">
        <v>175</v>
      </c>
      <c r="D20" s="326" t="s">
        <v>176</v>
      </c>
      <c r="E20" s="327">
        <v>44197</v>
      </c>
      <c r="F20" s="327">
        <v>44407</v>
      </c>
      <c r="G20" s="326" t="s">
        <v>177</v>
      </c>
      <c r="H20" s="326" t="s">
        <v>178</v>
      </c>
      <c r="I20" s="328">
        <v>0</v>
      </c>
      <c r="J20" s="328">
        <v>0</v>
      </c>
      <c r="K20" s="328">
        <v>1</v>
      </c>
      <c r="L20" s="328">
        <v>0</v>
      </c>
      <c r="M20" s="329">
        <v>0.05</v>
      </c>
      <c r="N20" s="330" t="s">
        <v>179</v>
      </c>
      <c r="O20" s="331" t="s">
        <v>180</v>
      </c>
      <c r="P20" s="332" t="s">
        <v>181</v>
      </c>
      <c r="Q20" s="300" t="s">
        <v>107</v>
      </c>
      <c r="R20" s="199"/>
      <c r="S20" s="199"/>
      <c r="T20" s="300">
        <v>80121601</v>
      </c>
      <c r="U20" s="301">
        <v>2021</v>
      </c>
      <c r="V20" s="301" t="s">
        <v>109</v>
      </c>
      <c r="W20" s="301" t="s">
        <v>110</v>
      </c>
      <c r="X20" s="302" t="s">
        <v>182</v>
      </c>
      <c r="Y20" s="303" t="s">
        <v>183</v>
      </c>
      <c r="Z20" s="301" t="s">
        <v>113</v>
      </c>
      <c r="AA20" s="304">
        <f>'[2]Presupuesto 2021'!$F$14</f>
        <v>918800161.54838717</v>
      </c>
      <c r="AB20" s="304">
        <f>'[2]Presupuesto 2021'!F10</f>
        <v>100741935.48387097</v>
      </c>
      <c r="AC20" s="305">
        <f>+AB20/AA20</f>
        <v>0.10964509988123848</v>
      </c>
    </row>
    <row r="21" spans="1:29" ht="89.25" x14ac:dyDescent="0.2">
      <c r="A21" s="306">
        <v>14</v>
      </c>
      <c r="B21" s="244" t="s">
        <v>184</v>
      </c>
      <c r="C21" s="252" t="s">
        <v>175</v>
      </c>
      <c r="D21" s="252" t="s">
        <v>185</v>
      </c>
      <c r="E21" s="241">
        <v>44470</v>
      </c>
      <c r="F21" s="241">
        <v>44547</v>
      </c>
      <c r="G21" s="252" t="s">
        <v>186</v>
      </c>
      <c r="H21" s="252" t="s">
        <v>178</v>
      </c>
      <c r="I21" s="245">
        <v>0</v>
      </c>
      <c r="J21" s="245">
        <v>0</v>
      </c>
      <c r="K21" s="245">
        <v>0</v>
      </c>
      <c r="L21" s="245">
        <v>1</v>
      </c>
      <c r="M21" s="253">
        <v>0.1</v>
      </c>
      <c r="N21" s="258" t="s">
        <v>179</v>
      </c>
      <c r="O21" s="243" t="s">
        <v>180</v>
      </c>
      <c r="P21" s="333" t="s">
        <v>181</v>
      </c>
      <c r="Q21" s="24" t="s">
        <v>107</v>
      </c>
      <c r="R21" s="20"/>
      <c r="S21" s="20"/>
      <c r="T21" s="24"/>
      <c r="U21" s="371"/>
      <c r="V21" s="371"/>
      <c r="W21" s="371"/>
      <c r="X21" s="16"/>
      <c r="Y21" s="17"/>
      <c r="Z21" s="371"/>
      <c r="AA21" s="18"/>
      <c r="AB21" s="18"/>
      <c r="AC21" s="19"/>
    </row>
    <row r="22" spans="1:29" ht="89.25" x14ac:dyDescent="0.2">
      <c r="A22" s="306">
        <v>15</v>
      </c>
      <c r="B22" s="244" t="s">
        <v>187</v>
      </c>
      <c r="C22" s="252" t="s">
        <v>175</v>
      </c>
      <c r="D22" s="252" t="s">
        <v>188</v>
      </c>
      <c r="E22" s="241">
        <v>44470</v>
      </c>
      <c r="F22" s="241">
        <v>44547</v>
      </c>
      <c r="G22" s="252" t="s">
        <v>189</v>
      </c>
      <c r="H22" s="252" t="s">
        <v>178</v>
      </c>
      <c r="I22" s="245">
        <v>0</v>
      </c>
      <c r="J22" s="245">
        <v>0</v>
      </c>
      <c r="K22" s="245">
        <v>0</v>
      </c>
      <c r="L22" s="245" t="s">
        <v>190</v>
      </c>
      <c r="M22" s="253">
        <v>0.1</v>
      </c>
      <c r="N22" s="258" t="s">
        <v>179</v>
      </c>
      <c r="O22" s="243" t="s">
        <v>180</v>
      </c>
      <c r="P22" s="333" t="s">
        <v>181</v>
      </c>
      <c r="Q22" s="24" t="s">
        <v>107</v>
      </c>
      <c r="R22" s="20"/>
      <c r="S22" s="20"/>
      <c r="T22" s="24"/>
      <c r="U22" s="371"/>
      <c r="V22" s="371"/>
      <c r="W22" s="371"/>
      <c r="X22" s="16"/>
      <c r="Y22" s="17"/>
      <c r="Z22" s="371"/>
      <c r="AA22" s="18"/>
      <c r="AB22" s="18"/>
      <c r="AC22" s="19"/>
    </row>
    <row r="23" spans="1:29" ht="89.25" x14ac:dyDescent="0.2">
      <c r="A23" s="306">
        <v>16</v>
      </c>
      <c r="B23" s="244" t="s">
        <v>191</v>
      </c>
      <c r="C23" s="252" t="s">
        <v>175</v>
      </c>
      <c r="D23" s="252" t="s">
        <v>192</v>
      </c>
      <c r="E23" s="241">
        <v>44197</v>
      </c>
      <c r="F23" s="241">
        <v>44407</v>
      </c>
      <c r="G23" s="252" t="s">
        <v>193</v>
      </c>
      <c r="H23" s="252" t="s">
        <v>178</v>
      </c>
      <c r="I23" s="245">
        <v>0</v>
      </c>
      <c r="J23" s="245">
        <v>0</v>
      </c>
      <c r="K23" s="245">
        <v>1</v>
      </c>
      <c r="L23" s="245">
        <v>0</v>
      </c>
      <c r="M23" s="253">
        <v>0.05</v>
      </c>
      <c r="N23" s="258" t="s">
        <v>179</v>
      </c>
      <c r="O23" s="243" t="s">
        <v>180</v>
      </c>
      <c r="P23" s="333" t="s">
        <v>181</v>
      </c>
      <c r="Q23" s="24" t="s">
        <v>107</v>
      </c>
      <c r="R23" s="20"/>
      <c r="S23" s="20"/>
      <c r="T23" s="24"/>
      <c r="U23" s="371"/>
      <c r="V23" s="371"/>
      <c r="W23" s="371"/>
      <c r="X23" s="16"/>
      <c r="Y23" s="17"/>
      <c r="Z23" s="371"/>
      <c r="AA23" s="18"/>
      <c r="AB23" s="18"/>
      <c r="AC23" s="19"/>
    </row>
    <row r="24" spans="1:29" ht="76.5" x14ac:dyDescent="0.2">
      <c r="A24" s="306">
        <v>17</v>
      </c>
      <c r="B24" s="244" t="s">
        <v>194</v>
      </c>
      <c r="C24" s="252" t="s">
        <v>195</v>
      </c>
      <c r="D24" s="252" t="s">
        <v>196</v>
      </c>
      <c r="E24" s="241">
        <v>44197</v>
      </c>
      <c r="F24" s="241">
        <v>44561</v>
      </c>
      <c r="G24" s="252" t="s">
        <v>197</v>
      </c>
      <c r="H24" s="252" t="s">
        <v>198</v>
      </c>
      <c r="I24" s="245">
        <v>1</v>
      </c>
      <c r="J24" s="245">
        <v>1</v>
      </c>
      <c r="K24" s="245">
        <v>1</v>
      </c>
      <c r="L24" s="245">
        <v>1</v>
      </c>
      <c r="M24" s="253">
        <v>0.25</v>
      </c>
      <c r="N24" s="258" t="s">
        <v>134</v>
      </c>
      <c r="O24" s="243" t="s">
        <v>180</v>
      </c>
      <c r="P24" s="333" t="s">
        <v>181</v>
      </c>
      <c r="Q24" s="24" t="s">
        <v>107</v>
      </c>
      <c r="R24" s="20"/>
      <c r="S24" s="20"/>
      <c r="T24" s="24">
        <v>80121601</v>
      </c>
      <c r="U24" s="371">
        <v>2021</v>
      </c>
      <c r="V24" s="371" t="s">
        <v>109</v>
      </c>
      <c r="W24" s="371" t="s">
        <v>110</v>
      </c>
      <c r="X24" s="16" t="s">
        <v>182</v>
      </c>
      <c r="Y24" s="17" t="s">
        <v>183</v>
      </c>
      <c r="Z24" s="371" t="s">
        <v>113</v>
      </c>
      <c r="AA24" s="18">
        <f>'[2]Presupuesto 2021'!$F$14</f>
        <v>918800161.54838717</v>
      </c>
      <c r="AB24" s="18">
        <f>'[2]Presupuesto 2021'!F4+'[2]Presupuesto 2021'!F6+'[2]Presupuesto 2021'!F9+'[2]Presupuesto 2021'!F11</f>
        <v>483507580.90322584</v>
      </c>
      <c r="AC24" s="19">
        <f>+AB24/AA24</f>
        <v>0.52623802338955361</v>
      </c>
    </row>
    <row r="25" spans="1:29" ht="102" x14ac:dyDescent="0.2">
      <c r="A25" s="306">
        <v>18</v>
      </c>
      <c r="B25" s="244" t="s">
        <v>199</v>
      </c>
      <c r="C25" s="252" t="s">
        <v>200</v>
      </c>
      <c r="D25" s="252" t="s">
        <v>201</v>
      </c>
      <c r="E25" s="241">
        <v>44197</v>
      </c>
      <c r="F25" s="241">
        <v>44286</v>
      </c>
      <c r="G25" s="252" t="s">
        <v>202</v>
      </c>
      <c r="H25" s="252" t="s">
        <v>203</v>
      </c>
      <c r="I25" s="245">
        <v>1</v>
      </c>
      <c r="J25" s="245">
        <v>0</v>
      </c>
      <c r="K25" s="245">
        <v>0</v>
      </c>
      <c r="L25" s="245">
        <v>0</v>
      </c>
      <c r="M25" s="253">
        <v>0.05</v>
      </c>
      <c r="N25" s="258" t="s">
        <v>204</v>
      </c>
      <c r="O25" s="243" t="s">
        <v>180</v>
      </c>
      <c r="P25" s="333" t="s">
        <v>181</v>
      </c>
      <c r="Q25" s="24" t="s">
        <v>107</v>
      </c>
      <c r="R25" s="20"/>
      <c r="S25" s="20"/>
      <c r="T25" s="24">
        <v>80121601</v>
      </c>
      <c r="U25" s="371">
        <v>2021</v>
      </c>
      <c r="V25" s="371" t="s">
        <v>109</v>
      </c>
      <c r="W25" s="371" t="s">
        <v>110</v>
      </c>
      <c r="X25" s="16" t="s">
        <v>182</v>
      </c>
      <c r="Y25" s="17" t="s">
        <v>183</v>
      </c>
      <c r="Z25" s="371" t="s">
        <v>113</v>
      </c>
      <c r="AA25" s="18">
        <f>'[2]Presupuesto 2021'!$F$14</f>
        <v>918800161.54838717</v>
      </c>
      <c r="AB25" s="18">
        <f>('[2]Presupuesto 2021'!$F$5+'[2]Presupuesto 2021'!$F$7+'[2]Presupuesto 2021'!$F$8+'[2]Presupuesto 2021'!$F$12)/2</f>
        <v>119138225.80645162</v>
      </c>
      <c r="AC25" s="19">
        <f>+AB25/AA25</f>
        <v>0.12966717986387444</v>
      </c>
    </row>
    <row r="26" spans="1:29" ht="102" x14ac:dyDescent="0.2">
      <c r="A26" s="306">
        <v>19</v>
      </c>
      <c r="B26" s="244" t="s">
        <v>205</v>
      </c>
      <c r="C26" s="252" t="s">
        <v>200</v>
      </c>
      <c r="D26" s="252" t="s">
        <v>206</v>
      </c>
      <c r="E26" s="241">
        <v>44287</v>
      </c>
      <c r="F26" s="241">
        <v>44377</v>
      </c>
      <c r="G26" s="252" t="s">
        <v>207</v>
      </c>
      <c r="H26" s="252" t="s">
        <v>208</v>
      </c>
      <c r="I26" s="245">
        <v>0</v>
      </c>
      <c r="J26" s="245">
        <v>1</v>
      </c>
      <c r="K26" s="245">
        <v>0</v>
      </c>
      <c r="L26" s="245">
        <v>0</v>
      </c>
      <c r="M26" s="253">
        <v>0.05</v>
      </c>
      <c r="N26" s="258" t="s">
        <v>204</v>
      </c>
      <c r="O26" s="243" t="s">
        <v>180</v>
      </c>
      <c r="P26" s="333" t="s">
        <v>181</v>
      </c>
      <c r="Q26" s="24" t="s">
        <v>107</v>
      </c>
      <c r="R26" s="20"/>
      <c r="S26" s="20"/>
      <c r="T26" s="24"/>
      <c r="U26" s="371"/>
      <c r="V26" s="371"/>
      <c r="W26" s="371"/>
      <c r="X26" s="16"/>
      <c r="Y26" s="17"/>
      <c r="Z26" s="371"/>
      <c r="AA26" s="18"/>
      <c r="AB26" s="18"/>
      <c r="AC26" s="19"/>
    </row>
    <row r="27" spans="1:29" ht="102" x14ac:dyDescent="0.2">
      <c r="A27" s="306">
        <v>20</v>
      </c>
      <c r="B27" s="244" t="s">
        <v>209</v>
      </c>
      <c r="C27" s="252" t="s">
        <v>200</v>
      </c>
      <c r="D27" s="252" t="s">
        <v>210</v>
      </c>
      <c r="E27" s="241">
        <v>44378</v>
      </c>
      <c r="F27" s="241">
        <v>44469</v>
      </c>
      <c r="G27" s="252" t="s">
        <v>211</v>
      </c>
      <c r="H27" s="252" t="s">
        <v>212</v>
      </c>
      <c r="I27" s="245">
        <v>0</v>
      </c>
      <c r="J27" s="245">
        <v>0</v>
      </c>
      <c r="K27" s="245">
        <v>1</v>
      </c>
      <c r="L27" s="245">
        <v>0</v>
      </c>
      <c r="M27" s="253">
        <v>0.05</v>
      </c>
      <c r="N27" s="258" t="s">
        <v>204</v>
      </c>
      <c r="O27" s="243" t="s">
        <v>180</v>
      </c>
      <c r="P27" s="333" t="s">
        <v>181</v>
      </c>
      <c r="Q27" s="24" t="s">
        <v>107</v>
      </c>
      <c r="R27" s="20"/>
      <c r="S27" s="20"/>
      <c r="T27" s="24"/>
      <c r="U27" s="371"/>
      <c r="V27" s="371"/>
      <c r="W27" s="371"/>
      <c r="X27" s="16"/>
      <c r="Y27" s="17"/>
      <c r="Z27" s="371"/>
      <c r="AA27" s="18"/>
      <c r="AB27" s="18"/>
      <c r="AC27" s="19"/>
    </row>
    <row r="28" spans="1:29" ht="127.5" x14ac:dyDescent="0.2">
      <c r="A28" s="306">
        <v>21</v>
      </c>
      <c r="B28" s="244" t="s">
        <v>213</v>
      </c>
      <c r="C28" s="252" t="s">
        <v>200</v>
      </c>
      <c r="D28" s="252" t="s">
        <v>214</v>
      </c>
      <c r="E28" s="241">
        <v>44470</v>
      </c>
      <c r="F28" s="241">
        <v>44561</v>
      </c>
      <c r="G28" s="252" t="s">
        <v>215</v>
      </c>
      <c r="H28" s="252" t="s">
        <v>216</v>
      </c>
      <c r="I28" s="245">
        <v>0</v>
      </c>
      <c r="J28" s="245">
        <v>0</v>
      </c>
      <c r="K28" s="245">
        <v>0</v>
      </c>
      <c r="L28" s="245">
        <v>1</v>
      </c>
      <c r="M28" s="253">
        <v>0.05</v>
      </c>
      <c r="N28" s="258" t="s">
        <v>204</v>
      </c>
      <c r="O28" s="243" t="s">
        <v>180</v>
      </c>
      <c r="P28" s="333" t="s">
        <v>181</v>
      </c>
      <c r="Q28" s="24" t="s">
        <v>107</v>
      </c>
      <c r="R28" s="20"/>
      <c r="S28" s="20"/>
      <c r="T28" s="24"/>
      <c r="U28" s="371"/>
      <c r="V28" s="371"/>
      <c r="W28" s="371"/>
      <c r="X28" s="16"/>
      <c r="Y28" s="17"/>
      <c r="Z28" s="371"/>
      <c r="AA28" s="18"/>
      <c r="AB28" s="18"/>
      <c r="AC28" s="19"/>
    </row>
    <row r="29" spans="1:29" ht="114.75" x14ac:dyDescent="0.2">
      <c r="A29" s="306">
        <v>22</v>
      </c>
      <c r="B29" s="244" t="s">
        <v>217</v>
      </c>
      <c r="C29" s="252" t="s">
        <v>218</v>
      </c>
      <c r="D29" s="252" t="s">
        <v>219</v>
      </c>
      <c r="E29" s="241">
        <v>44197</v>
      </c>
      <c r="F29" s="241">
        <v>44561</v>
      </c>
      <c r="G29" s="252" t="s">
        <v>220</v>
      </c>
      <c r="H29" s="252" t="s">
        <v>221</v>
      </c>
      <c r="I29" s="245">
        <v>1</v>
      </c>
      <c r="J29" s="245">
        <v>1</v>
      </c>
      <c r="K29" s="245">
        <v>1</v>
      </c>
      <c r="L29" s="245">
        <v>1</v>
      </c>
      <c r="M29" s="253">
        <v>0.05</v>
      </c>
      <c r="N29" s="258" t="s">
        <v>204</v>
      </c>
      <c r="O29" s="243" t="s">
        <v>180</v>
      </c>
      <c r="P29" s="333" t="s">
        <v>181</v>
      </c>
      <c r="Q29" s="24" t="s">
        <v>107</v>
      </c>
      <c r="R29" s="20"/>
      <c r="S29" s="20"/>
      <c r="T29" s="24">
        <v>80121601</v>
      </c>
      <c r="U29" s="371">
        <v>2021</v>
      </c>
      <c r="V29" s="371" t="s">
        <v>109</v>
      </c>
      <c r="W29" s="371" t="s">
        <v>110</v>
      </c>
      <c r="X29" s="16" t="s">
        <v>182</v>
      </c>
      <c r="Y29" s="17" t="s">
        <v>183</v>
      </c>
      <c r="Z29" s="371" t="s">
        <v>113</v>
      </c>
      <c r="AA29" s="18">
        <f>'[2]Presupuesto 2021'!$F$14</f>
        <v>918800161.54838717</v>
      </c>
      <c r="AB29" s="18">
        <f>('[2]Presupuesto 2021'!$F$5+'[2]Presupuesto 2021'!$F$7+'[2]Presupuesto 2021'!$F$8+'[2]Presupuesto 2021'!$F$12)/2</f>
        <v>119138225.80645162</v>
      </c>
      <c r="AC29" s="19">
        <f>+AB29/AA29</f>
        <v>0.12966717986387444</v>
      </c>
    </row>
    <row r="30" spans="1:29" ht="51" x14ac:dyDescent="0.2">
      <c r="A30" s="306">
        <v>23</v>
      </c>
      <c r="B30" s="244" t="s">
        <v>222</v>
      </c>
      <c r="C30" s="252" t="s">
        <v>223</v>
      </c>
      <c r="D30" s="252" t="s">
        <v>224</v>
      </c>
      <c r="E30" s="241">
        <v>44241</v>
      </c>
      <c r="F30" s="241">
        <v>44377</v>
      </c>
      <c r="G30" s="252" t="s">
        <v>225</v>
      </c>
      <c r="H30" s="252" t="s">
        <v>226</v>
      </c>
      <c r="I30" s="245">
        <v>15</v>
      </c>
      <c r="J30" s="245">
        <v>15</v>
      </c>
      <c r="K30" s="245">
        <v>0</v>
      </c>
      <c r="L30" s="245">
        <v>0</v>
      </c>
      <c r="M30" s="253">
        <v>0.06</v>
      </c>
      <c r="N30" s="258" t="s">
        <v>204</v>
      </c>
      <c r="O30" s="243" t="s">
        <v>180</v>
      </c>
      <c r="P30" s="333" t="s">
        <v>181</v>
      </c>
      <c r="Q30" s="24" t="s">
        <v>107</v>
      </c>
      <c r="R30" s="20"/>
      <c r="S30" s="20"/>
      <c r="T30" s="24">
        <v>80121601</v>
      </c>
      <c r="U30" s="371">
        <v>2021</v>
      </c>
      <c r="V30" s="371" t="s">
        <v>109</v>
      </c>
      <c r="W30" s="371" t="s">
        <v>110</v>
      </c>
      <c r="X30" s="16" t="s">
        <v>182</v>
      </c>
      <c r="Y30" s="17" t="s">
        <v>183</v>
      </c>
      <c r="Z30" s="371" t="s">
        <v>113</v>
      </c>
      <c r="AA30" s="18">
        <f>'[2]Presupuesto 2021'!$F$14</f>
        <v>918800161.54838717</v>
      </c>
      <c r="AB30" s="18">
        <f>('[2]Presupuesto 2021'!$F$3+'[2]Presupuesto 2021'!$F$13)</f>
        <v>96274193.548387095</v>
      </c>
      <c r="AC30" s="19">
        <f>+AB30/AA30</f>
        <v>0.10478251700145894</v>
      </c>
    </row>
    <row r="31" spans="1:29" ht="89.25" x14ac:dyDescent="0.2">
      <c r="A31" s="306">
        <v>24</v>
      </c>
      <c r="B31" s="244" t="s">
        <v>227</v>
      </c>
      <c r="C31" s="252" t="s">
        <v>228</v>
      </c>
      <c r="D31" s="252" t="s">
        <v>229</v>
      </c>
      <c r="E31" s="241">
        <v>44197</v>
      </c>
      <c r="F31" s="241">
        <v>44561</v>
      </c>
      <c r="G31" s="252" t="s">
        <v>230</v>
      </c>
      <c r="H31" s="252" t="s">
        <v>231</v>
      </c>
      <c r="I31" s="245">
        <v>0</v>
      </c>
      <c r="J31" s="245">
        <v>0</v>
      </c>
      <c r="K31" s="245">
        <v>0</v>
      </c>
      <c r="L31" s="245">
        <v>2</v>
      </c>
      <c r="M31" s="253">
        <v>0.05</v>
      </c>
      <c r="N31" s="258" t="s">
        <v>204</v>
      </c>
      <c r="O31" s="243" t="s">
        <v>180</v>
      </c>
      <c r="P31" s="333" t="s">
        <v>181</v>
      </c>
      <c r="Q31" s="24" t="s">
        <v>107</v>
      </c>
      <c r="R31" s="20"/>
      <c r="S31" s="20"/>
      <c r="T31" s="24">
        <v>80121601</v>
      </c>
      <c r="U31" s="371">
        <v>2021</v>
      </c>
      <c r="V31" s="371" t="s">
        <v>109</v>
      </c>
      <c r="W31" s="371" t="s">
        <v>110</v>
      </c>
      <c r="X31" s="16" t="s">
        <v>182</v>
      </c>
      <c r="Y31" s="17" t="s">
        <v>183</v>
      </c>
      <c r="Z31" s="371" t="s">
        <v>113</v>
      </c>
      <c r="AA31" s="18">
        <f>'[3]Presupuesto 2021'!$F$14</f>
        <v>918800161.54838717</v>
      </c>
      <c r="AB31" s="18">
        <f>('[3]Presupuesto 2021'!$F$3+'[3]Presupuesto 2021'!$F$13)/2</f>
        <v>48137096.774193548</v>
      </c>
      <c r="AC31" s="19">
        <f>+AB31/AA31</f>
        <v>5.2391258500729468E-2</v>
      </c>
    </row>
    <row r="32" spans="1:29" ht="89.25" x14ac:dyDescent="0.2">
      <c r="A32" s="306">
        <v>25</v>
      </c>
      <c r="B32" s="244" t="s">
        <v>232</v>
      </c>
      <c r="C32" s="252" t="s">
        <v>168</v>
      </c>
      <c r="D32" s="252" t="s">
        <v>169</v>
      </c>
      <c r="E32" s="241">
        <v>44228</v>
      </c>
      <c r="F32" s="241">
        <v>44469</v>
      </c>
      <c r="G32" s="252" t="s">
        <v>170</v>
      </c>
      <c r="H32" s="252" t="s">
        <v>171</v>
      </c>
      <c r="I32" s="245">
        <v>0</v>
      </c>
      <c r="J32" s="245">
        <v>0</v>
      </c>
      <c r="K32" s="245">
        <v>1</v>
      </c>
      <c r="L32" s="245">
        <v>0</v>
      </c>
      <c r="M32" s="253">
        <v>0.1</v>
      </c>
      <c r="N32" s="258" t="s">
        <v>172</v>
      </c>
      <c r="O32" s="243" t="s">
        <v>180</v>
      </c>
      <c r="P32" s="333" t="s">
        <v>181</v>
      </c>
      <c r="Q32" s="24" t="s">
        <v>107</v>
      </c>
      <c r="R32" s="20"/>
      <c r="S32" s="20"/>
      <c r="T32" s="24">
        <v>80121601</v>
      </c>
      <c r="U32" s="371">
        <v>2021</v>
      </c>
      <c r="V32" s="371" t="s">
        <v>109</v>
      </c>
      <c r="W32" s="371" t="s">
        <v>110</v>
      </c>
      <c r="X32" s="16" t="s">
        <v>182</v>
      </c>
      <c r="Y32" s="17" t="s">
        <v>183</v>
      </c>
      <c r="Z32" s="371" t="s">
        <v>113</v>
      </c>
      <c r="AA32" s="18">
        <f>'[3]Presupuesto 2021'!$F$14</f>
        <v>918800161.54838717</v>
      </c>
      <c r="AB32" s="18">
        <f>('[3]Presupuesto 2021'!$F$3+'[3]Presupuesto 2021'!$F$13)/2</f>
        <v>48137096.774193548</v>
      </c>
      <c r="AC32" s="19">
        <f>+AB32/AA32</f>
        <v>5.2391258500729468E-2</v>
      </c>
    </row>
    <row r="33" spans="1:29" ht="13.5" thickBot="1" x14ac:dyDescent="0.25">
      <c r="A33" s="351"/>
      <c r="B33" s="88" t="s">
        <v>233</v>
      </c>
      <c r="C33" s="33"/>
      <c r="D33" s="33"/>
      <c r="E33" s="39"/>
      <c r="F33" s="39"/>
      <c r="G33" s="33"/>
      <c r="H33" s="33"/>
      <c r="I33" s="34"/>
      <c r="J33" s="34"/>
      <c r="K33" s="34"/>
      <c r="L33" s="34"/>
      <c r="M33" s="35">
        <f>SUM(M20:M32)</f>
        <v>1.0100000000000005</v>
      </c>
      <c r="N33" s="299"/>
      <c r="O33" s="33"/>
      <c r="P33" s="334"/>
      <c r="Q33" s="323"/>
      <c r="R33" s="86"/>
      <c r="S33" s="86"/>
      <c r="T33" s="87"/>
      <c r="U33" s="87"/>
      <c r="V33" s="87"/>
      <c r="W33" s="87"/>
      <c r="X33" s="87"/>
      <c r="Y33" s="87"/>
      <c r="Z33" s="87"/>
      <c r="AA33" s="87"/>
      <c r="AB33" s="87"/>
      <c r="AC33" s="87"/>
    </row>
    <row r="34" spans="1:29" ht="63.75" x14ac:dyDescent="0.2">
      <c r="A34" s="324">
        <v>26</v>
      </c>
      <c r="B34" s="325" t="s">
        <v>234</v>
      </c>
      <c r="C34" s="352" t="s">
        <v>235</v>
      </c>
      <c r="D34" s="352" t="s">
        <v>236</v>
      </c>
      <c r="E34" s="327">
        <v>44228</v>
      </c>
      <c r="F34" s="327">
        <v>44561</v>
      </c>
      <c r="G34" s="327" t="s">
        <v>237</v>
      </c>
      <c r="H34" s="331" t="s">
        <v>238</v>
      </c>
      <c r="I34" s="330">
        <v>0.25</v>
      </c>
      <c r="J34" s="353">
        <v>0.25</v>
      </c>
      <c r="K34" s="353">
        <v>0.25</v>
      </c>
      <c r="L34" s="353">
        <v>0.25</v>
      </c>
      <c r="M34" s="353">
        <v>0.05</v>
      </c>
      <c r="N34" s="330" t="s">
        <v>239</v>
      </c>
      <c r="O34" s="330" t="s">
        <v>240</v>
      </c>
      <c r="P34" s="354" t="s">
        <v>241</v>
      </c>
      <c r="Q34" s="24" t="s">
        <v>242</v>
      </c>
      <c r="R34" s="15"/>
      <c r="S34" s="15" t="s">
        <v>243</v>
      </c>
      <c r="T34" s="15" t="s">
        <v>243</v>
      </c>
      <c r="U34" s="24">
        <v>2021</v>
      </c>
      <c r="V34" s="371" t="s">
        <v>109</v>
      </c>
      <c r="W34" s="371" t="s">
        <v>110</v>
      </c>
      <c r="X34" s="371" t="s">
        <v>244</v>
      </c>
      <c r="Y34" s="16" t="s">
        <v>245</v>
      </c>
      <c r="Z34" s="17" t="s">
        <v>113</v>
      </c>
      <c r="AA34" s="371">
        <v>3781987657</v>
      </c>
      <c r="AB34" s="18">
        <v>3781987657</v>
      </c>
      <c r="AC34" s="18"/>
    </row>
    <row r="35" spans="1:29" ht="63.75" x14ac:dyDescent="0.2">
      <c r="A35" s="247">
        <v>27</v>
      </c>
      <c r="B35" s="244" t="s">
        <v>246</v>
      </c>
      <c r="C35" s="249" t="s">
        <v>247</v>
      </c>
      <c r="D35" s="249" t="s">
        <v>248</v>
      </c>
      <c r="E35" s="241">
        <v>44228</v>
      </c>
      <c r="F35" s="241">
        <v>44469</v>
      </c>
      <c r="G35" s="241" t="s">
        <v>249</v>
      </c>
      <c r="H35" s="243" t="s">
        <v>250</v>
      </c>
      <c r="I35" s="258">
        <v>0.25</v>
      </c>
      <c r="J35" s="259">
        <v>0.25</v>
      </c>
      <c r="K35" s="259">
        <v>0.5</v>
      </c>
      <c r="L35" s="259">
        <v>0</v>
      </c>
      <c r="M35" s="259">
        <v>0.05</v>
      </c>
      <c r="N35" s="258" t="s">
        <v>239</v>
      </c>
      <c r="O35" s="258" t="s">
        <v>240</v>
      </c>
      <c r="P35" s="335" t="s">
        <v>241</v>
      </c>
      <c r="Q35" s="24" t="s">
        <v>242</v>
      </c>
      <c r="R35" s="15"/>
      <c r="S35" s="15" t="s">
        <v>243</v>
      </c>
      <c r="T35" s="15" t="s">
        <v>243</v>
      </c>
      <c r="U35" s="24">
        <v>2021</v>
      </c>
      <c r="V35" s="371" t="s">
        <v>109</v>
      </c>
      <c r="W35" s="371" t="s">
        <v>110</v>
      </c>
      <c r="X35" s="371" t="s">
        <v>244</v>
      </c>
      <c r="Y35" s="16" t="s">
        <v>245</v>
      </c>
      <c r="Z35" s="17" t="s">
        <v>113</v>
      </c>
      <c r="AA35" s="371">
        <v>3127823490</v>
      </c>
      <c r="AB35" s="18">
        <v>3127823490</v>
      </c>
      <c r="AC35" s="18"/>
    </row>
    <row r="36" spans="1:29" ht="63.75" x14ac:dyDescent="0.2">
      <c r="A36" s="306">
        <v>28</v>
      </c>
      <c r="B36" s="244" t="s">
        <v>251</v>
      </c>
      <c r="C36" s="249" t="s">
        <v>252</v>
      </c>
      <c r="D36" s="249" t="s">
        <v>253</v>
      </c>
      <c r="E36" s="241">
        <v>44228</v>
      </c>
      <c r="F36" s="241">
        <v>44561</v>
      </c>
      <c r="G36" s="241" t="s">
        <v>254</v>
      </c>
      <c r="H36" s="243" t="s">
        <v>255</v>
      </c>
      <c r="I36" s="258">
        <v>0.25</v>
      </c>
      <c r="J36" s="259">
        <v>0.25</v>
      </c>
      <c r="K36" s="259">
        <v>0.25</v>
      </c>
      <c r="L36" s="259">
        <v>0.25</v>
      </c>
      <c r="M36" s="259">
        <v>0.05</v>
      </c>
      <c r="N36" s="258" t="s">
        <v>256</v>
      </c>
      <c r="O36" s="258" t="s">
        <v>240</v>
      </c>
      <c r="P36" s="335" t="s">
        <v>241</v>
      </c>
      <c r="Q36" s="24" t="s">
        <v>107</v>
      </c>
      <c r="R36" s="15"/>
      <c r="S36" s="371">
        <v>81111504</v>
      </c>
      <c r="T36" s="371">
        <v>81111504</v>
      </c>
      <c r="U36" s="24">
        <v>2021</v>
      </c>
      <c r="V36" s="371" t="s">
        <v>109</v>
      </c>
      <c r="W36" s="371" t="s">
        <v>110</v>
      </c>
      <c r="X36" s="371" t="s">
        <v>244</v>
      </c>
      <c r="Y36" s="16" t="s">
        <v>245</v>
      </c>
      <c r="Z36" s="17" t="s">
        <v>113</v>
      </c>
      <c r="AA36" s="371">
        <v>97376000</v>
      </c>
      <c r="AB36" s="18">
        <v>97376000</v>
      </c>
      <c r="AC36" s="18"/>
    </row>
    <row r="37" spans="1:29" ht="48" x14ac:dyDescent="0.2">
      <c r="A37" s="247">
        <v>29</v>
      </c>
      <c r="B37" s="244" t="s">
        <v>257</v>
      </c>
      <c r="C37" s="249" t="s">
        <v>258</v>
      </c>
      <c r="D37" s="249" t="s">
        <v>259</v>
      </c>
      <c r="E37" s="241">
        <v>44211</v>
      </c>
      <c r="F37" s="241">
        <v>44558</v>
      </c>
      <c r="G37" s="241" t="s">
        <v>260</v>
      </c>
      <c r="H37" s="243" t="s">
        <v>261</v>
      </c>
      <c r="I37" s="243">
        <v>0</v>
      </c>
      <c r="J37" s="245">
        <v>0</v>
      </c>
      <c r="K37" s="245">
        <v>0</v>
      </c>
      <c r="L37" s="245">
        <v>1</v>
      </c>
      <c r="M37" s="259">
        <v>0.05</v>
      </c>
      <c r="N37" s="258" t="s">
        <v>172</v>
      </c>
      <c r="O37" s="258" t="s">
        <v>240</v>
      </c>
      <c r="P37" s="335" t="s">
        <v>241</v>
      </c>
      <c r="Q37" s="24" t="s">
        <v>107</v>
      </c>
      <c r="R37" s="15"/>
      <c r="S37" s="371">
        <v>81111504</v>
      </c>
      <c r="T37" s="371">
        <v>81111504</v>
      </c>
      <c r="U37" s="24">
        <v>2021</v>
      </c>
      <c r="V37" s="371" t="s">
        <v>109</v>
      </c>
      <c r="W37" s="371" t="s">
        <v>110</v>
      </c>
      <c r="X37" s="371" t="s">
        <v>244</v>
      </c>
      <c r="Y37" s="16" t="s">
        <v>245</v>
      </c>
      <c r="Z37" s="17" t="s">
        <v>113</v>
      </c>
      <c r="AA37" s="371">
        <v>93573667</v>
      </c>
      <c r="AB37" s="18">
        <v>93573667</v>
      </c>
      <c r="AC37" s="18"/>
    </row>
    <row r="38" spans="1:29" ht="51" x14ac:dyDescent="0.2">
      <c r="A38" s="247">
        <v>30</v>
      </c>
      <c r="B38" s="244" t="s">
        <v>262</v>
      </c>
      <c r="C38" s="249" t="s">
        <v>258</v>
      </c>
      <c r="D38" s="249" t="s">
        <v>263</v>
      </c>
      <c r="E38" s="241">
        <v>44501</v>
      </c>
      <c r="F38" s="241">
        <v>44558</v>
      </c>
      <c r="G38" s="241" t="s">
        <v>264</v>
      </c>
      <c r="H38" s="243" t="s">
        <v>265</v>
      </c>
      <c r="I38" s="243">
        <v>0</v>
      </c>
      <c r="J38" s="245">
        <v>0</v>
      </c>
      <c r="K38" s="245">
        <v>0</v>
      </c>
      <c r="L38" s="245">
        <v>2</v>
      </c>
      <c r="M38" s="253">
        <v>0.05</v>
      </c>
      <c r="N38" s="258" t="s">
        <v>172</v>
      </c>
      <c r="O38" s="258" t="s">
        <v>240</v>
      </c>
      <c r="P38" s="335" t="s">
        <v>241</v>
      </c>
      <c r="Q38" s="24"/>
      <c r="R38" s="15"/>
      <c r="S38" s="371"/>
      <c r="T38" s="371"/>
      <c r="U38" s="24"/>
      <c r="V38" s="371"/>
      <c r="W38" s="371"/>
      <c r="X38" s="371"/>
      <c r="Y38" s="16"/>
      <c r="Z38" s="17"/>
      <c r="AA38" s="371"/>
      <c r="AB38" s="18"/>
      <c r="AC38" s="18"/>
    </row>
    <row r="39" spans="1:29" ht="63.75" x14ac:dyDescent="0.2">
      <c r="A39" s="306">
        <v>31</v>
      </c>
      <c r="B39" s="244" t="s">
        <v>266</v>
      </c>
      <c r="C39" s="249" t="s">
        <v>267</v>
      </c>
      <c r="D39" s="249" t="s">
        <v>268</v>
      </c>
      <c r="E39" s="241">
        <v>44228</v>
      </c>
      <c r="F39" s="241">
        <v>44561</v>
      </c>
      <c r="G39" s="260" t="s">
        <v>269</v>
      </c>
      <c r="H39" s="249" t="s">
        <v>270</v>
      </c>
      <c r="I39" s="243">
        <v>0</v>
      </c>
      <c r="J39" s="245">
        <v>0</v>
      </c>
      <c r="K39" s="245">
        <v>2</v>
      </c>
      <c r="L39" s="245">
        <v>1</v>
      </c>
      <c r="M39" s="253">
        <v>0.15</v>
      </c>
      <c r="N39" s="258" t="s">
        <v>172</v>
      </c>
      <c r="O39" s="258" t="s">
        <v>240</v>
      </c>
      <c r="P39" s="335" t="s">
        <v>241</v>
      </c>
      <c r="Q39" s="24" t="s">
        <v>107</v>
      </c>
      <c r="R39" s="15"/>
      <c r="S39" s="371">
        <v>81111504</v>
      </c>
      <c r="T39" s="371">
        <v>81111504</v>
      </c>
      <c r="U39" s="24">
        <v>2021</v>
      </c>
      <c r="V39" s="371" t="s">
        <v>109</v>
      </c>
      <c r="W39" s="371" t="s">
        <v>110</v>
      </c>
      <c r="X39" s="371" t="s">
        <v>244</v>
      </c>
      <c r="Y39" s="16" t="s">
        <v>245</v>
      </c>
      <c r="Z39" s="17" t="s">
        <v>113</v>
      </c>
      <c r="AA39" s="371">
        <v>111666667</v>
      </c>
      <c r="AB39" s="18">
        <v>111666667</v>
      </c>
      <c r="AC39" s="18"/>
    </row>
    <row r="40" spans="1:29" ht="114.75" x14ac:dyDescent="0.2">
      <c r="A40" s="306">
        <v>32</v>
      </c>
      <c r="B40" s="244" t="s">
        <v>271</v>
      </c>
      <c r="C40" s="249" t="s">
        <v>272</v>
      </c>
      <c r="D40" s="249" t="s">
        <v>273</v>
      </c>
      <c r="E40" s="241">
        <v>44228</v>
      </c>
      <c r="F40" s="241">
        <v>44545</v>
      </c>
      <c r="G40" s="260" t="s">
        <v>254</v>
      </c>
      <c r="H40" s="249" t="s">
        <v>274</v>
      </c>
      <c r="I40" s="258">
        <v>0.25</v>
      </c>
      <c r="J40" s="259">
        <v>0.25</v>
      </c>
      <c r="K40" s="259">
        <v>0.25</v>
      </c>
      <c r="L40" s="259">
        <v>0.25</v>
      </c>
      <c r="M40" s="253">
        <v>0.1</v>
      </c>
      <c r="N40" s="258" t="s">
        <v>256</v>
      </c>
      <c r="O40" s="258" t="s">
        <v>240</v>
      </c>
      <c r="P40" s="335" t="s">
        <v>241</v>
      </c>
      <c r="Q40" s="24" t="s">
        <v>107</v>
      </c>
      <c r="R40" s="15"/>
      <c r="S40" s="371" t="s">
        <v>275</v>
      </c>
      <c r="T40" s="371" t="s">
        <v>275</v>
      </c>
      <c r="U40" s="24">
        <v>2021</v>
      </c>
      <c r="V40" s="371" t="s">
        <v>109</v>
      </c>
      <c r="W40" s="371" t="s">
        <v>110</v>
      </c>
      <c r="X40" s="371" t="s">
        <v>244</v>
      </c>
      <c r="Y40" s="16" t="s">
        <v>245</v>
      </c>
      <c r="Z40" s="17" t="s">
        <v>113</v>
      </c>
      <c r="AA40" s="371">
        <v>150384333</v>
      </c>
      <c r="AB40" s="18">
        <v>150384333</v>
      </c>
      <c r="AC40" s="18"/>
    </row>
    <row r="41" spans="1:29" ht="63.75" x14ac:dyDescent="0.2">
      <c r="A41" s="247">
        <v>33</v>
      </c>
      <c r="B41" s="244" t="s">
        <v>276</v>
      </c>
      <c r="C41" s="249" t="s">
        <v>277</v>
      </c>
      <c r="D41" s="249" t="s">
        <v>278</v>
      </c>
      <c r="E41" s="241">
        <v>44228</v>
      </c>
      <c r="F41" s="241">
        <v>44545</v>
      </c>
      <c r="G41" s="260" t="s">
        <v>254</v>
      </c>
      <c r="H41" s="249" t="s">
        <v>274</v>
      </c>
      <c r="I41" s="258">
        <v>0.25</v>
      </c>
      <c r="J41" s="259">
        <v>0.15</v>
      </c>
      <c r="K41" s="259">
        <v>0.25</v>
      </c>
      <c r="L41" s="259">
        <v>0.35</v>
      </c>
      <c r="M41" s="253">
        <v>0.1</v>
      </c>
      <c r="N41" s="258" t="s">
        <v>256</v>
      </c>
      <c r="O41" s="258" t="s">
        <v>240</v>
      </c>
      <c r="P41" s="335" t="s">
        <v>241</v>
      </c>
      <c r="Q41" s="24" t="s">
        <v>107</v>
      </c>
      <c r="R41" s="15"/>
      <c r="S41" s="371">
        <v>81111501</v>
      </c>
      <c r="T41" s="371">
        <v>81111501</v>
      </c>
      <c r="U41" s="24">
        <v>2021</v>
      </c>
      <c r="V41" s="371" t="s">
        <v>109</v>
      </c>
      <c r="W41" s="371" t="s">
        <v>110</v>
      </c>
      <c r="X41" s="371" t="s">
        <v>244</v>
      </c>
      <c r="Y41" s="16" t="s">
        <v>245</v>
      </c>
      <c r="Z41" s="17" t="s">
        <v>113</v>
      </c>
      <c r="AA41" s="371">
        <v>86360000</v>
      </c>
      <c r="AB41" s="18">
        <v>86360000</v>
      </c>
      <c r="AC41" s="18"/>
    </row>
    <row r="42" spans="1:29" ht="51" x14ac:dyDescent="0.2">
      <c r="A42" s="306">
        <v>34</v>
      </c>
      <c r="B42" s="244" t="s">
        <v>279</v>
      </c>
      <c r="C42" s="249" t="s">
        <v>280</v>
      </c>
      <c r="D42" s="249" t="s">
        <v>281</v>
      </c>
      <c r="E42" s="241">
        <v>43862</v>
      </c>
      <c r="F42" s="241">
        <v>44561</v>
      </c>
      <c r="G42" s="260" t="s">
        <v>282</v>
      </c>
      <c r="H42" s="249" t="s">
        <v>283</v>
      </c>
      <c r="I42" s="243">
        <v>100</v>
      </c>
      <c r="J42" s="245">
        <v>100</v>
      </c>
      <c r="K42" s="245">
        <v>100</v>
      </c>
      <c r="L42" s="245">
        <v>100</v>
      </c>
      <c r="M42" s="253">
        <v>0.15</v>
      </c>
      <c r="N42" s="258" t="s">
        <v>156</v>
      </c>
      <c r="O42" s="258" t="s">
        <v>240</v>
      </c>
      <c r="P42" s="335" t="s">
        <v>241</v>
      </c>
      <c r="Q42" s="24" t="s">
        <v>107</v>
      </c>
      <c r="R42" s="15"/>
      <c r="S42" s="371" t="s">
        <v>284</v>
      </c>
      <c r="T42" s="371" t="s">
        <v>284</v>
      </c>
      <c r="U42" s="24">
        <v>2021</v>
      </c>
      <c r="V42" s="371" t="s">
        <v>109</v>
      </c>
      <c r="W42" s="371" t="s">
        <v>110</v>
      </c>
      <c r="X42" s="371" t="s">
        <v>244</v>
      </c>
      <c r="Y42" s="16" t="s">
        <v>245</v>
      </c>
      <c r="Z42" s="17" t="s">
        <v>113</v>
      </c>
      <c r="AA42" s="371">
        <v>792855100</v>
      </c>
      <c r="AB42" s="18">
        <v>792855100</v>
      </c>
      <c r="AC42" s="18"/>
    </row>
    <row r="43" spans="1:29" ht="51" x14ac:dyDescent="0.2">
      <c r="A43" s="306">
        <v>35</v>
      </c>
      <c r="B43" s="244" t="s">
        <v>285</v>
      </c>
      <c r="C43" s="249" t="s">
        <v>286</v>
      </c>
      <c r="D43" s="249" t="s">
        <v>287</v>
      </c>
      <c r="E43" s="241">
        <v>43862</v>
      </c>
      <c r="F43" s="241">
        <v>44545</v>
      </c>
      <c r="G43" s="260" t="s">
        <v>288</v>
      </c>
      <c r="H43" s="249" t="s">
        <v>289</v>
      </c>
      <c r="I43" s="243">
        <v>175</v>
      </c>
      <c r="J43" s="245">
        <v>175</v>
      </c>
      <c r="K43" s="245">
        <v>175</v>
      </c>
      <c r="L43" s="245">
        <v>175</v>
      </c>
      <c r="M43" s="253">
        <v>0.15</v>
      </c>
      <c r="N43" s="258" t="s">
        <v>156</v>
      </c>
      <c r="O43" s="258" t="s">
        <v>240</v>
      </c>
      <c r="P43" s="335" t="s">
        <v>241</v>
      </c>
      <c r="Q43" s="24" t="s">
        <v>107</v>
      </c>
      <c r="R43" s="15"/>
      <c r="S43" s="371" t="s">
        <v>284</v>
      </c>
      <c r="T43" s="371" t="s">
        <v>284</v>
      </c>
      <c r="U43" s="24">
        <v>2021</v>
      </c>
      <c r="V43" s="371" t="s">
        <v>109</v>
      </c>
      <c r="W43" s="371" t="s">
        <v>110</v>
      </c>
      <c r="X43" s="371" t="s">
        <v>244</v>
      </c>
      <c r="Y43" s="16" t="s">
        <v>245</v>
      </c>
      <c r="Z43" s="17" t="s">
        <v>113</v>
      </c>
      <c r="AA43" s="371"/>
      <c r="AB43" s="18"/>
      <c r="AC43" s="18"/>
    </row>
    <row r="44" spans="1:29" ht="89.25" x14ac:dyDescent="0.2">
      <c r="A44" s="306">
        <v>36</v>
      </c>
      <c r="B44" s="244" t="s">
        <v>290</v>
      </c>
      <c r="C44" s="252" t="s">
        <v>168</v>
      </c>
      <c r="D44" s="252" t="s">
        <v>169</v>
      </c>
      <c r="E44" s="241">
        <v>44228</v>
      </c>
      <c r="F44" s="241">
        <v>44469</v>
      </c>
      <c r="G44" s="252" t="s">
        <v>170</v>
      </c>
      <c r="H44" s="252" t="s">
        <v>171</v>
      </c>
      <c r="I44" s="245">
        <v>0</v>
      </c>
      <c r="J44" s="245">
        <v>0</v>
      </c>
      <c r="K44" s="245">
        <v>1</v>
      </c>
      <c r="L44" s="245">
        <v>0</v>
      </c>
      <c r="M44" s="253">
        <v>0.1</v>
      </c>
      <c r="N44" s="258" t="s">
        <v>172</v>
      </c>
      <c r="O44" s="258" t="s">
        <v>240</v>
      </c>
      <c r="P44" s="335" t="s">
        <v>241</v>
      </c>
      <c r="Q44" s="24" t="s">
        <v>107</v>
      </c>
      <c r="R44" s="86"/>
      <c r="S44" s="86"/>
      <c r="T44" s="87"/>
      <c r="U44" s="87"/>
      <c r="V44" s="87"/>
      <c r="W44" s="87"/>
      <c r="X44" s="87"/>
      <c r="Y44" s="87"/>
      <c r="Z44" s="87"/>
      <c r="AA44" s="87"/>
      <c r="AB44" s="87"/>
      <c r="AC44" s="87"/>
    </row>
    <row r="45" spans="1:29" ht="13.5" thickBot="1" x14ac:dyDescent="0.25">
      <c r="A45" s="314"/>
      <c r="B45" s="141" t="s">
        <v>291</v>
      </c>
      <c r="C45" s="142"/>
      <c r="D45" s="142"/>
      <c r="E45" s="143"/>
      <c r="F45" s="143"/>
      <c r="G45" s="142"/>
      <c r="H45" s="142"/>
      <c r="I45" s="144"/>
      <c r="J45" s="144"/>
      <c r="K45" s="144"/>
      <c r="L45" s="144"/>
      <c r="M45" s="145">
        <f>SUM(M34:M44)</f>
        <v>1</v>
      </c>
      <c r="N45" s="315"/>
      <c r="O45" s="142"/>
      <c r="P45" s="336"/>
      <c r="Q45" s="323"/>
      <c r="R45" s="86"/>
      <c r="S45" s="86"/>
      <c r="T45" s="87"/>
      <c r="U45" s="87"/>
      <c r="V45" s="87"/>
      <c r="W45" s="87"/>
      <c r="X45" s="87"/>
      <c r="Y45" s="87"/>
      <c r="Z45" s="87"/>
      <c r="AA45" s="87"/>
      <c r="AB45" s="87"/>
      <c r="AC45" s="87"/>
    </row>
    <row r="46" spans="1:29" ht="63.75" x14ac:dyDescent="0.2">
      <c r="A46" s="324">
        <v>37</v>
      </c>
      <c r="B46" s="339" t="s">
        <v>292</v>
      </c>
      <c r="C46" s="326" t="s">
        <v>293</v>
      </c>
      <c r="D46" s="326" t="s">
        <v>294</v>
      </c>
      <c r="E46" s="327">
        <v>44197</v>
      </c>
      <c r="F46" s="327">
        <v>44286</v>
      </c>
      <c r="G46" s="326" t="s">
        <v>295</v>
      </c>
      <c r="H46" s="326" t="s">
        <v>296</v>
      </c>
      <c r="I46" s="331">
        <v>3</v>
      </c>
      <c r="J46" s="331">
        <v>0</v>
      </c>
      <c r="K46" s="331">
        <v>0</v>
      </c>
      <c r="L46" s="331">
        <v>0</v>
      </c>
      <c r="M46" s="330">
        <v>0.1</v>
      </c>
      <c r="N46" s="330" t="s">
        <v>297</v>
      </c>
      <c r="O46" s="331" t="s">
        <v>298</v>
      </c>
      <c r="P46" s="332" t="s">
        <v>299</v>
      </c>
      <c r="Q46" s="337"/>
      <c r="R46" s="369"/>
      <c r="S46" s="369"/>
      <c r="W46" s="85"/>
      <c r="AA46" s="6">
        <v>1000000000</v>
      </c>
      <c r="AB46" s="6">
        <v>100000000</v>
      </c>
      <c r="AC46" s="7">
        <f>+AB46/AA46</f>
        <v>0.1</v>
      </c>
    </row>
    <row r="47" spans="1:29" ht="63.75" x14ac:dyDescent="0.2">
      <c r="A47" s="306">
        <v>38</v>
      </c>
      <c r="B47" s="261" t="s">
        <v>300</v>
      </c>
      <c r="C47" s="252" t="s">
        <v>301</v>
      </c>
      <c r="D47" s="252" t="s">
        <v>302</v>
      </c>
      <c r="E47" s="241">
        <v>43845</v>
      </c>
      <c r="F47" s="241">
        <v>44500</v>
      </c>
      <c r="G47" s="252" t="s">
        <v>726</v>
      </c>
      <c r="H47" s="252" t="s">
        <v>303</v>
      </c>
      <c r="I47" s="243">
        <v>0</v>
      </c>
      <c r="J47" s="243">
        <v>1</v>
      </c>
      <c r="K47" s="243">
        <v>1</v>
      </c>
      <c r="L47" s="243">
        <v>1</v>
      </c>
      <c r="M47" s="258">
        <v>0.1</v>
      </c>
      <c r="N47" s="258" t="s">
        <v>297</v>
      </c>
      <c r="O47" s="243" t="s">
        <v>298</v>
      </c>
      <c r="P47" s="333" t="s">
        <v>299</v>
      </c>
      <c r="Q47" s="337"/>
      <c r="R47" s="369"/>
      <c r="S47" s="369"/>
      <c r="W47" s="85"/>
      <c r="AC47" s="7"/>
    </row>
    <row r="48" spans="1:29" ht="63.75" x14ac:dyDescent="0.2">
      <c r="A48" s="306">
        <v>39</v>
      </c>
      <c r="B48" s="261" t="s">
        <v>304</v>
      </c>
      <c r="C48" s="252" t="s">
        <v>305</v>
      </c>
      <c r="D48" s="252" t="s">
        <v>306</v>
      </c>
      <c r="E48" s="241">
        <v>44287</v>
      </c>
      <c r="F48" s="241">
        <v>44286</v>
      </c>
      <c r="G48" s="252" t="s">
        <v>307</v>
      </c>
      <c r="H48" s="252" t="s">
        <v>308</v>
      </c>
      <c r="I48" s="243">
        <v>1</v>
      </c>
      <c r="J48" s="243">
        <v>0</v>
      </c>
      <c r="K48" s="243">
        <v>0</v>
      </c>
      <c r="L48" s="243">
        <v>0</v>
      </c>
      <c r="M48" s="258">
        <v>0.1</v>
      </c>
      <c r="N48" s="258" t="s">
        <v>297</v>
      </c>
      <c r="O48" s="243" t="s">
        <v>298</v>
      </c>
      <c r="P48" s="333" t="s">
        <v>299</v>
      </c>
      <c r="Q48" s="337"/>
      <c r="R48" s="369"/>
      <c r="S48" s="369"/>
      <c r="W48" s="85"/>
      <c r="AC48" s="7"/>
    </row>
    <row r="49" spans="1:29" ht="51" x14ac:dyDescent="0.2">
      <c r="A49" s="306">
        <v>40</v>
      </c>
      <c r="B49" s="261" t="s">
        <v>309</v>
      </c>
      <c r="C49" s="252" t="s">
        <v>310</v>
      </c>
      <c r="D49" s="252" t="s">
        <v>311</v>
      </c>
      <c r="E49" s="241">
        <v>44378</v>
      </c>
      <c r="F49" s="241">
        <v>44561</v>
      </c>
      <c r="G49" s="252" t="s">
        <v>312</v>
      </c>
      <c r="H49" s="252" t="s">
        <v>313</v>
      </c>
      <c r="I49" s="243">
        <v>0</v>
      </c>
      <c r="J49" s="243">
        <v>0</v>
      </c>
      <c r="K49" s="243">
        <v>0</v>
      </c>
      <c r="L49" s="243">
        <v>1</v>
      </c>
      <c r="M49" s="258">
        <v>0.1</v>
      </c>
      <c r="N49" s="258" t="s">
        <v>156</v>
      </c>
      <c r="O49" s="243" t="s">
        <v>298</v>
      </c>
      <c r="P49" s="333" t="s">
        <v>299</v>
      </c>
      <c r="Q49" s="337"/>
      <c r="R49" s="369"/>
      <c r="S49" s="369"/>
      <c r="W49" s="85"/>
      <c r="AC49" s="7"/>
    </row>
    <row r="50" spans="1:29" s="8" customFormat="1" ht="51" x14ac:dyDescent="0.25">
      <c r="A50" s="306">
        <v>41</v>
      </c>
      <c r="B50" s="261" t="s">
        <v>314</v>
      </c>
      <c r="C50" s="252" t="s">
        <v>315</v>
      </c>
      <c r="D50" s="252" t="s">
        <v>316</v>
      </c>
      <c r="E50" s="241" t="s">
        <v>317</v>
      </c>
      <c r="F50" s="241" t="s">
        <v>318</v>
      </c>
      <c r="G50" s="252" t="s">
        <v>725</v>
      </c>
      <c r="H50" s="252" t="s">
        <v>319</v>
      </c>
      <c r="I50" s="242">
        <v>4</v>
      </c>
      <c r="J50" s="242">
        <v>6</v>
      </c>
      <c r="K50" s="242">
        <v>3</v>
      </c>
      <c r="L50" s="242">
        <v>2</v>
      </c>
      <c r="M50" s="258">
        <v>0.1</v>
      </c>
      <c r="N50" s="258" t="s">
        <v>104</v>
      </c>
      <c r="O50" s="243" t="s">
        <v>298</v>
      </c>
      <c r="P50" s="333" t="s">
        <v>299</v>
      </c>
      <c r="Q50" s="338"/>
      <c r="R50" s="28"/>
      <c r="S50" s="28"/>
      <c r="W50" s="82"/>
      <c r="AA50" s="9">
        <v>1000000000</v>
      </c>
      <c r="AB50" s="9">
        <v>100000000</v>
      </c>
      <c r="AC50" s="10">
        <f>+AB50/AA50</f>
        <v>0.1</v>
      </c>
    </row>
    <row r="51" spans="1:29" s="8" customFormat="1" ht="51" x14ac:dyDescent="0.25">
      <c r="A51" s="306">
        <v>42</v>
      </c>
      <c r="B51" s="261" t="s">
        <v>320</v>
      </c>
      <c r="C51" s="252" t="s">
        <v>321</v>
      </c>
      <c r="D51" s="252" t="s">
        <v>322</v>
      </c>
      <c r="E51" s="241" t="s">
        <v>317</v>
      </c>
      <c r="F51" s="241" t="s">
        <v>323</v>
      </c>
      <c r="G51" s="252" t="s">
        <v>324</v>
      </c>
      <c r="H51" s="252" t="s">
        <v>325</v>
      </c>
      <c r="I51" s="242">
        <v>0</v>
      </c>
      <c r="J51" s="242">
        <v>1</v>
      </c>
      <c r="K51" s="242">
        <v>0</v>
      </c>
      <c r="L51" s="242">
        <v>0</v>
      </c>
      <c r="M51" s="258">
        <v>0.05</v>
      </c>
      <c r="N51" s="258" t="s">
        <v>104</v>
      </c>
      <c r="O51" s="243" t="s">
        <v>298</v>
      </c>
      <c r="P51" s="333" t="s">
        <v>299</v>
      </c>
      <c r="Q51" s="338"/>
      <c r="R51" s="28"/>
      <c r="S51" s="28"/>
      <c r="W51" s="82"/>
      <c r="AC51" s="10"/>
    </row>
    <row r="52" spans="1:29" s="8" customFormat="1" ht="51" x14ac:dyDescent="0.25">
      <c r="A52" s="306">
        <v>43</v>
      </c>
      <c r="B52" s="261" t="s">
        <v>326</v>
      </c>
      <c r="C52" s="252" t="s">
        <v>327</v>
      </c>
      <c r="D52" s="252" t="s">
        <v>322</v>
      </c>
      <c r="E52" s="241" t="s">
        <v>317</v>
      </c>
      <c r="F52" s="241">
        <v>44469</v>
      </c>
      <c r="G52" s="252" t="s">
        <v>324</v>
      </c>
      <c r="H52" s="252" t="s">
        <v>325</v>
      </c>
      <c r="I52" s="242">
        <v>0</v>
      </c>
      <c r="J52" s="242">
        <v>0</v>
      </c>
      <c r="K52" s="242">
        <v>1</v>
      </c>
      <c r="L52" s="242">
        <v>0</v>
      </c>
      <c r="M52" s="258">
        <v>0.05</v>
      </c>
      <c r="N52" s="258" t="s">
        <v>104</v>
      </c>
      <c r="O52" s="243" t="s">
        <v>298</v>
      </c>
      <c r="P52" s="333" t="s">
        <v>299</v>
      </c>
      <c r="Q52" s="338"/>
      <c r="R52" s="28"/>
      <c r="S52" s="28"/>
      <c r="W52" s="82"/>
      <c r="AC52" s="10"/>
    </row>
    <row r="53" spans="1:29" ht="51" x14ac:dyDescent="0.2">
      <c r="A53" s="306">
        <v>44</v>
      </c>
      <c r="B53" s="261" t="s">
        <v>328</v>
      </c>
      <c r="C53" s="252" t="s">
        <v>329</v>
      </c>
      <c r="D53" s="252" t="s">
        <v>330</v>
      </c>
      <c r="E53" s="241">
        <v>44211</v>
      </c>
      <c r="F53" s="241">
        <v>44469</v>
      </c>
      <c r="G53" s="252" t="s">
        <v>331</v>
      </c>
      <c r="H53" s="252" t="s">
        <v>332</v>
      </c>
      <c r="I53" s="243">
        <v>0</v>
      </c>
      <c r="J53" s="243">
        <v>1</v>
      </c>
      <c r="K53" s="243">
        <v>1</v>
      </c>
      <c r="L53" s="243">
        <v>0</v>
      </c>
      <c r="M53" s="258">
        <v>0.1</v>
      </c>
      <c r="N53" s="258" t="s">
        <v>333</v>
      </c>
      <c r="O53" s="243" t="s">
        <v>298</v>
      </c>
      <c r="P53" s="333" t="s">
        <v>299</v>
      </c>
      <c r="Q53" s="337"/>
      <c r="R53" s="369"/>
      <c r="S53" s="369"/>
      <c r="W53" s="85"/>
      <c r="AC53" s="7"/>
    </row>
    <row r="54" spans="1:29" ht="63.75" x14ac:dyDescent="0.2">
      <c r="A54" s="306">
        <v>45</v>
      </c>
      <c r="B54" s="261" t="s">
        <v>334</v>
      </c>
      <c r="C54" s="252" t="s">
        <v>335</v>
      </c>
      <c r="D54" s="252" t="s">
        <v>336</v>
      </c>
      <c r="E54" s="241">
        <v>44211</v>
      </c>
      <c r="F54" s="241">
        <v>44560</v>
      </c>
      <c r="G54" s="252" t="s">
        <v>337</v>
      </c>
      <c r="H54" s="252" t="s">
        <v>338</v>
      </c>
      <c r="I54" s="243">
        <v>0</v>
      </c>
      <c r="J54" s="243">
        <v>0</v>
      </c>
      <c r="K54" s="243">
        <v>1</v>
      </c>
      <c r="L54" s="243">
        <v>1</v>
      </c>
      <c r="M54" s="258">
        <v>0.05</v>
      </c>
      <c r="N54" s="258" t="s">
        <v>104</v>
      </c>
      <c r="O54" s="243" t="s">
        <v>298</v>
      </c>
      <c r="P54" s="333" t="s">
        <v>299</v>
      </c>
      <c r="Q54" s="337"/>
      <c r="R54" s="369"/>
      <c r="S54" s="369"/>
      <c r="W54" s="85"/>
      <c r="AC54" s="7"/>
    </row>
    <row r="55" spans="1:29" ht="51" x14ac:dyDescent="0.2">
      <c r="A55" s="306">
        <v>46</v>
      </c>
      <c r="B55" s="261" t="s">
        <v>339</v>
      </c>
      <c r="C55" s="252" t="s">
        <v>340</v>
      </c>
      <c r="D55" s="252" t="s">
        <v>341</v>
      </c>
      <c r="E55" s="241">
        <v>44211</v>
      </c>
      <c r="F55" s="241">
        <v>44377</v>
      </c>
      <c r="G55" s="252" t="s">
        <v>342</v>
      </c>
      <c r="H55" s="252" t="s">
        <v>343</v>
      </c>
      <c r="I55" s="243">
        <v>0</v>
      </c>
      <c r="J55" s="243">
        <v>1</v>
      </c>
      <c r="K55" s="243">
        <v>0</v>
      </c>
      <c r="L55" s="243">
        <v>0</v>
      </c>
      <c r="M55" s="258">
        <v>0.05</v>
      </c>
      <c r="N55" s="258" t="s">
        <v>104</v>
      </c>
      <c r="O55" s="243" t="s">
        <v>298</v>
      </c>
      <c r="P55" s="333" t="s">
        <v>299</v>
      </c>
      <c r="Q55" s="337"/>
      <c r="R55" s="369"/>
      <c r="S55" s="369"/>
      <c r="W55" s="85"/>
      <c r="AC55" s="11"/>
    </row>
    <row r="56" spans="1:29" ht="51" x14ac:dyDescent="0.2">
      <c r="A56" s="306">
        <v>47</v>
      </c>
      <c r="B56" s="261" t="s">
        <v>344</v>
      </c>
      <c r="C56" s="252" t="s">
        <v>345</v>
      </c>
      <c r="D56" s="252" t="s">
        <v>346</v>
      </c>
      <c r="E56" s="241">
        <v>44211</v>
      </c>
      <c r="F56" s="241">
        <v>44561</v>
      </c>
      <c r="G56" s="252" t="s">
        <v>347</v>
      </c>
      <c r="H56" s="252" t="s">
        <v>338</v>
      </c>
      <c r="I56" s="243">
        <v>1</v>
      </c>
      <c r="J56" s="243">
        <v>1</v>
      </c>
      <c r="K56" s="243">
        <v>1</v>
      </c>
      <c r="L56" s="243">
        <v>1</v>
      </c>
      <c r="M56" s="258">
        <v>0.1</v>
      </c>
      <c r="N56" s="258" t="s">
        <v>104</v>
      </c>
      <c r="O56" s="243" t="s">
        <v>298</v>
      </c>
      <c r="P56" s="333" t="s">
        <v>299</v>
      </c>
      <c r="Q56" s="337"/>
      <c r="R56" s="369"/>
      <c r="S56" s="369"/>
      <c r="W56" s="85"/>
      <c r="AC56" s="11"/>
    </row>
    <row r="57" spans="1:29" ht="111.95" customHeight="1" x14ac:dyDescent="0.2">
      <c r="A57" s="306">
        <v>48</v>
      </c>
      <c r="B57" s="261" t="s">
        <v>348</v>
      </c>
      <c r="C57" s="252" t="s">
        <v>349</v>
      </c>
      <c r="D57" s="252" t="s">
        <v>169</v>
      </c>
      <c r="E57" s="241">
        <v>44228</v>
      </c>
      <c r="F57" s="241">
        <v>44469</v>
      </c>
      <c r="G57" s="252" t="s">
        <v>170</v>
      </c>
      <c r="H57" s="252" t="s">
        <v>171</v>
      </c>
      <c r="I57" s="243">
        <v>0</v>
      </c>
      <c r="J57" s="243">
        <v>0</v>
      </c>
      <c r="K57" s="243">
        <v>0</v>
      </c>
      <c r="L57" s="243">
        <v>1</v>
      </c>
      <c r="M57" s="258">
        <v>0.1</v>
      </c>
      <c r="N57" s="258" t="s">
        <v>172</v>
      </c>
      <c r="O57" s="243" t="s">
        <v>298</v>
      </c>
      <c r="P57" s="333" t="s">
        <v>299</v>
      </c>
      <c r="Q57" s="337"/>
      <c r="R57" s="369"/>
      <c r="S57" s="369"/>
      <c r="W57" s="85"/>
      <c r="AC57" s="11"/>
    </row>
    <row r="58" spans="1:29" ht="13.5" thickBot="1" x14ac:dyDescent="0.25">
      <c r="A58" s="314"/>
      <c r="B58" s="141" t="s">
        <v>173</v>
      </c>
      <c r="C58" s="142"/>
      <c r="D58" s="142"/>
      <c r="E58" s="143"/>
      <c r="F58" s="143"/>
      <c r="G58" s="142"/>
      <c r="H58" s="142"/>
      <c r="I58" s="144"/>
      <c r="J58" s="144"/>
      <c r="K58" s="144"/>
      <c r="L58" s="144"/>
      <c r="M58" s="145">
        <f>SUM(M46:M57)</f>
        <v>1.0000000000000002</v>
      </c>
      <c r="N58" s="315"/>
      <c r="O58" s="142"/>
      <c r="P58" s="336"/>
      <c r="Q58" s="337"/>
      <c r="R58" s="369"/>
      <c r="S58" s="369"/>
      <c r="W58" s="85"/>
      <c r="AC58" s="11"/>
    </row>
    <row r="59" spans="1:29" ht="38.25" x14ac:dyDescent="0.2">
      <c r="A59" s="324">
        <v>48</v>
      </c>
      <c r="B59" s="339" t="s">
        <v>350</v>
      </c>
      <c r="C59" s="340" t="s">
        <v>351</v>
      </c>
      <c r="D59" s="340" t="s">
        <v>352</v>
      </c>
      <c r="E59" s="341">
        <v>44287</v>
      </c>
      <c r="F59" s="341">
        <v>44377</v>
      </c>
      <c r="G59" s="340" t="s">
        <v>353</v>
      </c>
      <c r="H59" s="340" t="s">
        <v>354</v>
      </c>
      <c r="I59" s="331">
        <v>0</v>
      </c>
      <c r="J59" s="331">
        <v>1</v>
      </c>
      <c r="K59" s="331">
        <v>0</v>
      </c>
      <c r="L59" s="331">
        <v>0</v>
      </c>
      <c r="M59" s="330">
        <v>0.05</v>
      </c>
      <c r="N59" s="330" t="s">
        <v>172</v>
      </c>
      <c r="O59" s="331" t="s">
        <v>355</v>
      </c>
      <c r="P59" s="332" t="s">
        <v>356</v>
      </c>
    </row>
    <row r="60" spans="1:29" ht="51" x14ac:dyDescent="0.2">
      <c r="A60" s="306">
        <v>49</v>
      </c>
      <c r="B60" s="261" t="s">
        <v>357</v>
      </c>
      <c r="C60" s="254" t="s">
        <v>358</v>
      </c>
      <c r="D60" s="254" t="s">
        <v>359</v>
      </c>
      <c r="E60" s="257">
        <v>44317</v>
      </c>
      <c r="F60" s="257">
        <v>44545</v>
      </c>
      <c r="G60" s="254" t="s">
        <v>360</v>
      </c>
      <c r="H60" s="254" t="s">
        <v>361</v>
      </c>
      <c r="I60" s="243">
        <v>0</v>
      </c>
      <c r="J60" s="243">
        <v>1</v>
      </c>
      <c r="K60" s="243">
        <v>0</v>
      </c>
      <c r="L60" s="243">
        <v>1</v>
      </c>
      <c r="M60" s="258">
        <v>0.05</v>
      </c>
      <c r="N60" s="258" t="s">
        <v>172</v>
      </c>
      <c r="O60" s="243" t="s">
        <v>355</v>
      </c>
      <c r="P60" s="333" t="s">
        <v>356</v>
      </c>
    </row>
    <row r="61" spans="1:29" ht="51" x14ac:dyDescent="0.2">
      <c r="A61" s="306">
        <v>50</v>
      </c>
      <c r="B61" s="261" t="s">
        <v>362</v>
      </c>
      <c r="C61" s="254" t="s">
        <v>363</v>
      </c>
      <c r="D61" s="254" t="s">
        <v>364</v>
      </c>
      <c r="E61" s="257">
        <v>44409</v>
      </c>
      <c r="F61" s="257">
        <v>44470</v>
      </c>
      <c r="G61" s="254" t="s">
        <v>365</v>
      </c>
      <c r="H61" s="254" t="s">
        <v>366</v>
      </c>
      <c r="I61" s="243">
        <v>0</v>
      </c>
      <c r="J61" s="243">
        <v>0</v>
      </c>
      <c r="K61" s="243">
        <v>1</v>
      </c>
      <c r="L61" s="243">
        <v>0</v>
      </c>
      <c r="M61" s="258">
        <v>0.1</v>
      </c>
      <c r="N61" s="258" t="s">
        <v>172</v>
      </c>
      <c r="O61" s="243" t="s">
        <v>355</v>
      </c>
      <c r="P61" s="333" t="s">
        <v>356</v>
      </c>
    </row>
    <row r="62" spans="1:29" ht="51" x14ac:dyDescent="0.2">
      <c r="A62" s="306">
        <v>51</v>
      </c>
      <c r="B62" s="261" t="s">
        <v>367</v>
      </c>
      <c r="C62" s="254" t="s">
        <v>368</v>
      </c>
      <c r="D62" s="254" t="s">
        <v>369</v>
      </c>
      <c r="E62" s="257">
        <v>44228</v>
      </c>
      <c r="F62" s="257">
        <v>44545</v>
      </c>
      <c r="G62" s="254" t="s">
        <v>370</v>
      </c>
      <c r="H62" s="254" t="s">
        <v>371</v>
      </c>
      <c r="I62" s="243">
        <v>0</v>
      </c>
      <c r="J62" s="243">
        <v>1</v>
      </c>
      <c r="K62" s="243">
        <v>0</v>
      </c>
      <c r="L62" s="243">
        <v>1</v>
      </c>
      <c r="M62" s="258">
        <v>0.1</v>
      </c>
      <c r="N62" s="258" t="s">
        <v>372</v>
      </c>
      <c r="O62" s="243" t="s">
        <v>355</v>
      </c>
      <c r="P62" s="333" t="s">
        <v>356</v>
      </c>
    </row>
    <row r="63" spans="1:29" ht="89.25" x14ac:dyDescent="0.2">
      <c r="A63" s="247">
        <v>52</v>
      </c>
      <c r="B63" s="261" t="s">
        <v>373</v>
      </c>
      <c r="C63" s="254" t="s">
        <v>374</v>
      </c>
      <c r="D63" s="254" t="s">
        <v>375</v>
      </c>
      <c r="E63" s="257">
        <v>44287</v>
      </c>
      <c r="F63" s="257">
        <v>44561</v>
      </c>
      <c r="G63" s="254" t="s">
        <v>376</v>
      </c>
      <c r="H63" s="254" t="s">
        <v>377</v>
      </c>
      <c r="I63" s="243">
        <v>0</v>
      </c>
      <c r="J63" s="243">
        <v>0</v>
      </c>
      <c r="K63" s="374">
        <v>1</v>
      </c>
      <c r="L63" s="262">
        <v>1</v>
      </c>
      <c r="M63" s="258">
        <v>0.1</v>
      </c>
      <c r="N63" s="258" t="s">
        <v>172</v>
      </c>
      <c r="O63" s="243" t="s">
        <v>355</v>
      </c>
      <c r="P63" s="333" t="s">
        <v>356</v>
      </c>
    </row>
    <row r="64" spans="1:29" ht="129.94999999999999" customHeight="1" x14ac:dyDescent="0.2">
      <c r="A64" s="306">
        <v>53</v>
      </c>
      <c r="B64" s="261" t="s">
        <v>378</v>
      </c>
      <c r="C64" s="254" t="s">
        <v>379</v>
      </c>
      <c r="D64" s="254" t="s">
        <v>380</v>
      </c>
      <c r="E64" s="257">
        <v>44228</v>
      </c>
      <c r="F64" s="257">
        <v>44561</v>
      </c>
      <c r="G64" s="254" t="s">
        <v>381</v>
      </c>
      <c r="H64" s="254" t="s">
        <v>377</v>
      </c>
      <c r="I64" s="243"/>
      <c r="J64" s="243"/>
      <c r="K64" s="381">
        <v>1</v>
      </c>
      <c r="L64" s="243">
        <v>1</v>
      </c>
      <c r="M64" s="258">
        <v>0.05</v>
      </c>
      <c r="N64" s="258" t="s">
        <v>372</v>
      </c>
      <c r="O64" s="243" t="s">
        <v>355</v>
      </c>
      <c r="P64" s="333" t="s">
        <v>356</v>
      </c>
    </row>
    <row r="65" spans="1:16" ht="102" x14ac:dyDescent="0.2">
      <c r="A65" s="306">
        <v>54</v>
      </c>
      <c r="B65" s="261" t="s">
        <v>382</v>
      </c>
      <c r="C65" s="254" t="s">
        <v>383</v>
      </c>
      <c r="D65" s="254" t="s">
        <v>384</v>
      </c>
      <c r="E65" s="257">
        <v>44228</v>
      </c>
      <c r="F65" s="257">
        <v>44530</v>
      </c>
      <c r="G65" s="254" t="s">
        <v>385</v>
      </c>
      <c r="H65" s="254" t="s">
        <v>377</v>
      </c>
      <c r="I65" s="243">
        <v>1</v>
      </c>
      <c r="J65" s="243"/>
      <c r="K65" s="243">
        <v>1</v>
      </c>
      <c r="L65" s="243"/>
      <c r="M65" s="258">
        <v>0.05</v>
      </c>
      <c r="N65" s="258" t="s">
        <v>172</v>
      </c>
      <c r="O65" s="243" t="s">
        <v>355</v>
      </c>
      <c r="P65" s="333" t="s">
        <v>356</v>
      </c>
    </row>
    <row r="66" spans="1:16" ht="76.5" x14ac:dyDescent="0.2">
      <c r="A66" s="306">
        <v>55</v>
      </c>
      <c r="B66" s="261" t="s">
        <v>386</v>
      </c>
      <c r="C66" s="263" t="s">
        <v>387</v>
      </c>
      <c r="D66" s="263" t="s">
        <v>388</v>
      </c>
      <c r="E66" s="266">
        <v>44287</v>
      </c>
      <c r="F66" s="266">
        <v>44545</v>
      </c>
      <c r="G66" s="263" t="s">
        <v>389</v>
      </c>
      <c r="H66" s="263" t="s">
        <v>390</v>
      </c>
      <c r="I66" s="243"/>
      <c r="J66" s="243"/>
      <c r="K66" s="243"/>
      <c r="L66" s="243">
        <v>2</v>
      </c>
      <c r="M66" s="258">
        <v>0.1</v>
      </c>
      <c r="N66" s="258" t="s">
        <v>372</v>
      </c>
      <c r="O66" s="243" t="s">
        <v>355</v>
      </c>
      <c r="P66" s="333" t="s">
        <v>356</v>
      </c>
    </row>
    <row r="67" spans="1:16" ht="76.5" x14ac:dyDescent="0.2">
      <c r="A67" s="306">
        <v>56</v>
      </c>
      <c r="B67" s="261" t="s">
        <v>391</v>
      </c>
      <c r="C67" s="264" t="s">
        <v>392</v>
      </c>
      <c r="D67" s="264" t="s">
        <v>393</v>
      </c>
      <c r="E67" s="265">
        <v>44228</v>
      </c>
      <c r="F67" s="265">
        <v>44530</v>
      </c>
      <c r="G67" s="264" t="s">
        <v>394</v>
      </c>
      <c r="H67" s="264" t="s">
        <v>395</v>
      </c>
      <c r="I67" s="243"/>
      <c r="J67" s="243"/>
      <c r="K67" s="243"/>
      <c r="L67" s="243">
        <v>1</v>
      </c>
      <c r="M67" s="258">
        <v>0.1</v>
      </c>
      <c r="N67" s="258" t="s">
        <v>172</v>
      </c>
      <c r="O67" s="243" t="s">
        <v>355</v>
      </c>
      <c r="P67" s="333" t="s">
        <v>356</v>
      </c>
    </row>
    <row r="68" spans="1:16" ht="89.25" x14ac:dyDescent="0.2">
      <c r="A68" s="306">
        <v>57</v>
      </c>
      <c r="B68" s="261" t="s">
        <v>396</v>
      </c>
      <c r="C68" s="252" t="s">
        <v>397</v>
      </c>
      <c r="D68" s="252" t="s">
        <v>398</v>
      </c>
      <c r="E68" s="241">
        <v>44228</v>
      </c>
      <c r="F68" s="241">
        <v>44469</v>
      </c>
      <c r="G68" s="252" t="s">
        <v>399</v>
      </c>
      <c r="H68" s="252" t="s">
        <v>400</v>
      </c>
      <c r="I68" s="243"/>
      <c r="J68" s="243"/>
      <c r="K68" s="243">
        <v>6</v>
      </c>
      <c r="L68" s="243"/>
      <c r="M68" s="258">
        <v>0.1</v>
      </c>
      <c r="N68" s="258" t="s">
        <v>172</v>
      </c>
      <c r="O68" s="243" t="s">
        <v>355</v>
      </c>
      <c r="P68" s="333" t="s">
        <v>356</v>
      </c>
    </row>
    <row r="69" spans="1:16" ht="63.75" x14ac:dyDescent="0.2">
      <c r="A69" s="306">
        <v>58</v>
      </c>
      <c r="B69" s="261" t="s">
        <v>401</v>
      </c>
      <c r="C69" s="252" t="s">
        <v>402</v>
      </c>
      <c r="D69" s="252" t="s">
        <v>403</v>
      </c>
      <c r="E69" s="241">
        <v>44198</v>
      </c>
      <c r="F69" s="241">
        <v>44540</v>
      </c>
      <c r="G69" s="252" t="s">
        <v>404</v>
      </c>
      <c r="H69" s="252" t="s">
        <v>405</v>
      </c>
      <c r="I69" s="243"/>
      <c r="J69" s="243"/>
      <c r="K69" s="243"/>
      <c r="L69" s="243">
        <v>1</v>
      </c>
      <c r="M69" s="258">
        <v>0.05</v>
      </c>
      <c r="N69" s="258" t="s">
        <v>172</v>
      </c>
      <c r="O69" s="243" t="s">
        <v>355</v>
      </c>
      <c r="P69" s="333" t="s">
        <v>356</v>
      </c>
    </row>
    <row r="70" spans="1:16" ht="76.5" x14ac:dyDescent="0.2">
      <c r="A70" s="306">
        <v>59</v>
      </c>
      <c r="B70" s="261" t="s">
        <v>406</v>
      </c>
      <c r="C70" s="252" t="s">
        <v>407</v>
      </c>
      <c r="D70" s="252" t="s">
        <v>408</v>
      </c>
      <c r="E70" s="241">
        <v>44228</v>
      </c>
      <c r="F70" s="241">
        <v>44530</v>
      </c>
      <c r="G70" s="252" t="s">
        <v>409</v>
      </c>
      <c r="H70" s="252" t="s">
        <v>410</v>
      </c>
      <c r="I70" s="243"/>
      <c r="J70" s="243"/>
      <c r="K70" s="243"/>
      <c r="L70" s="243">
        <v>1</v>
      </c>
      <c r="M70" s="258">
        <v>0.05</v>
      </c>
      <c r="N70" s="258" t="s">
        <v>172</v>
      </c>
      <c r="O70" s="243" t="s">
        <v>355</v>
      </c>
      <c r="P70" s="333" t="s">
        <v>356</v>
      </c>
    </row>
    <row r="71" spans="1:16" ht="51" x14ac:dyDescent="0.2">
      <c r="A71" s="306">
        <v>60</v>
      </c>
      <c r="B71" s="261" t="s">
        <v>411</v>
      </c>
      <c r="C71" s="252" t="s">
        <v>412</v>
      </c>
      <c r="D71" s="252" t="s">
        <v>413</v>
      </c>
      <c r="E71" s="241" t="s">
        <v>414</v>
      </c>
      <c r="F71" s="241">
        <v>44286</v>
      </c>
      <c r="G71" s="252" t="s">
        <v>415</v>
      </c>
      <c r="H71" s="252" t="s">
        <v>416</v>
      </c>
      <c r="I71" s="243">
        <v>1</v>
      </c>
      <c r="J71" s="243"/>
      <c r="K71" s="243"/>
      <c r="L71" s="243"/>
      <c r="M71" s="258">
        <v>0.1</v>
      </c>
      <c r="N71" s="258" t="s">
        <v>172</v>
      </c>
      <c r="O71" s="243" t="s">
        <v>355</v>
      </c>
      <c r="P71" s="333" t="s">
        <v>356</v>
      </c>
    </row>
    <row r="72" spans="1:16" ht="51" x14ac:dyDescent="0.2">
      <c r="A72" s="306">
        <v>61</v>
      </c>
      <c r="B72" s="261" t="s">
        <v>417</v>
      </c>
      <c r="C72" s="252" t="s">
        <v>418</v>
      </c>
      <c r="D72" s="252" t="s">
        <v>419</v>
      </c>
      <c r="E72" s="241">
        <v>44256</v>
      </c>
      <c r="F72" s="241">
        <v>44316</v>
      </c>
      <c r="G72" s="252" t="s">
        <v>420</v>
      </c>
      <c r="H72" s="252" t="s">
        <v>421</v>
      </c>
      <c r="I72" s="243"/>
      <c r="J72" s="243">
        <v>1</v>
      </c>
      <c r="K72" s="243"/>
      <c r="L72" s="243"/>
      <c r="M72" s="258">
        <v>0.1</v>
      </c>
      <c r="N72" s="258" t="s">
        <v>372</v>
      </c>
      <c r="O72" s="243" t="s">
        <v>355</v>
      </c>
      <c r="P72" s="333" t="s">
        <v>356</v>
      </c>
    </row>
    <row r="73" spans="1:16" ht="13.5" thickBot="1" x14ac:dyDescent="0.25">
      <c r="A73" s="314"/>
      <c r="B73" s="141" t="s">
        <v>422</v>
      </c>
      <c r="C73" s="142"/>
      <c r="D73" s="142"/>
      <c r="E73" s="143"/>
      <c r="F73" s="143"/>
      <c r="G73" s="142"/>
      <c r="H73" s="142"/>
      <c r="I73" s="144"/>
      <c r="J73" s="144"/>
      <c r="K73" s="144"/>
      <c r="L73" s="144"/>
      <c r="M73" s="145">
        <f>SUM(M61:M72)</f>
        <v>1</v>
      </c>
      <c r="N73" s="315"/>
      <c r="O73" s="142"/>
      <c r="P73" s="336"/>
    </row>
    <row r="74" spans="1:16" ht="167.1" customHeight="1" x14ac:dyDescent="0.2">
      <c r="A74" s="324">
        <v>62</v>
      </c>
      <c r="B74" s="339" t="s">
        <v>423</v>
      </c>
      <c r="C74" s="326" t="s">
        <v>424</v>
      </c>
      <c r="D74" s="326" t="s">
        <v>425</v>
      </c>
      <c r="E74" s="327">
        <v>44228</v>
      </c>
      <c r="F74" s="327">
        <v>44377</v>
      </c>
      <c r="G74" s="326" t="s">
        <v>426</v>
      </c>
      <c r="H74" s="326" t="s">
        <v>427</v>
      </c>
      <c r="I74" s="331">
        <v>0</v>
      </c>
      <c r="J74" s="331">
        <v>1</v>
      </c>
      <c r="K74" s="331">
        <v>0</v>
      </c>
      <c r="L74" s="331">
        <v>1</v>
      </c>
      <c r="M74" s="330">
        <v>0.1</v>
      </c>
      <c r="N74" s="330" t="s">
        <v>104</v>
      </c>
      <c r="O74" s="331" t="s">
        <v>428</v>
      </c>
      <c r="P74" s="332" t="s">
        <v>429</v>
      </c>
    </row>
    <row r="75" spans="1:16" ht="130.5" customHeight="1" x14ac:dyDescent="0.2">
      <c r="A75" s="342">
        <v>62</v>
      </c>
      <c r="B75" s="261" t="s">
        <v>430</v>
      </c>
      <c r="C75" s="252" t="s">
        <v>431</v>
      </c>
      <c r="D75" s="252" t="s">
        <v>432</v>
      </c>
      <c r="E75" s="241">
        <v>44228</v>
      </c>
      <c r="F75" s="241">
        <v>44408</v>
      </c>
      <c r="G75" s="252" t="s">
        <v>433</v>
      </c>
      <c r="H75" s="252" t="s">
        <v>434</v>
      </c>
      <c r="I75" s="243">
        <v>0</v>
      </c>
      <c r="J75" s="243">
        <v>0</v>
      </c>
      <c r="K75" s="243">
        <v>1</v>
      </c>
      <c r="L75" s="243">
        <v>0</v>
      </c>
      <c r="M75" s="258">
        <v>0.1</v>
      </c>
      <c r="N75" s="258" t="s">
        <v>104</v>
      </c>
      <c r="O75" s="243" t="s">
        <v>428</v>
      </c>
      <c r="P75" s="333" t="s">
        <v>429</v>
      </c>
    </row>
    <row r="76" spans="1:16" ht="63.75" x14ac:dyDescent="0.2">
      <c r="A76" s="342">
        <v>62</v>
      </c>
      <c r="B76" s="261" t="s">
        <v>435</v>
      </c>
      <c r="C76" s="252" t="s">
        <v>436</v>
      </c>
      <c r="D76" s="252" t="s">
        <v>437</v>
      </c>
      <c r="E76" s="241">
        <v>44228</v>
      </c>
      <c r="F76" s="241">
        <v>44561</v>
      </c>
      <c r="G76" s="252" t="s">
        <v>438</v>
      </c>
      <c r="H76" s="252" t="s">
        <v>439</v>
      </c>
      <c r="I76" s="243">
        <v>0</v>
      </c>
      <c r="J76" s="243">
        <v>1</v>
      </c>
      <c r="K76" s="243">
        <v>0</v>
      </c>
      <c r="L76" s="243">
        <v>1</v>
      </c>
      <c r="M76" s="258">
        <v>0.1</v>
      </c>
      <c r="N76" s="258" t="s">
        <v>104</v>
      </c>
      <c r="O76" s="243" t="s">
        <v>440</v>
      </c>
      <c r="P76" s="333" t="s">
        <v>441</v>
      </c>
    </row>
    <row r="77" spans="1:16" ht="51" x14ac:dyDescent="0.2">
      <c r="A77" s="342">
        <v>62</v>
      </c>
      <c r="B77" s="261" t="s">
        <v>442</v>
      </c>
      <c r="C77" s="252" t="s">
        <v>443</v>
      </c>
      <c r="D77" s="252" t="s">
        <v>444</v>
      </c>
      <c r="E77" s="241">
        <v>44228</v>
      </c>
      <c r="F77" s="241">
        <v>44561</v>
      </c>
      <c r="G77" s="252" t="s">
        <v>445</v>
      </c>
      <c r="H77" s="252" t="s">
        <v>446</v>
      </c>
      <c r="I77" s="243">
        <v>0</v>
      </c>
      <c r="J77" s="243">
        <v>1</v>
      </c>
      <c r="K77" s="243">
        <v>0</v>
      </c>
      <c r="L77" s="243">
        <v>1</v>
      </c>
      <c r="M77" s="258">
        <v>0.05</v>
      </c>
      <c r="N77" s="258" t="s">
        <v>333</v>
      </c>
      <c r="O77" s="243" t="s">
        <v>440</v>
      </c>
      <c r="P77" s="333" t="s">
        <v>441</v>
      </c>
    </row>
    <row r="78" spans="1:16" ht="102" x14ac:dyDescent="0.2">
      <c r="A78" s="342">
        <v>62</v>
      </c>
      <c r="B78" s="261" t="s">
        <v>447</v>
      </c>
      <c r="C78" s="252" t="s">
        <v>448</v>
      </c>
      <c r="D78" s="252" t="s">
        <v>449</v>
      </c>
      <c r="E78" s="241">
        <v>44228</v>
      </c>
      <c r="F78" s="241">
        <v>44530</v>
      </c>
      <c r="G78" s="252" t="s">
        <v>450</v>
      </c>
      <c r="H78" s="252" t="s">
        <v>451</v>
      </c>
      <c r="I78" s="243">
        <v>0</v>
      </c>
      <c r="J78" s="243">
        <v>0.5</v>
      </c>
      <c r="K78" s="243">
        <v>0.25</v>
      </c>
      <c r="L78" s="243">
        <v>0.25</v>
      </c>
      <c r="M78" s="258">
        <v>0.1</v>
      </c>
      <c r="N78" s="258" t="s">
        <v>172</v>
      </c>
      <c r="O78" s="243" t="s">
        <v>716</v>
      </c>
      <c r="P78" s="333" t="s">
        <v>452</v>
      </c>
    </row>
    <row r="79" spans="1:16" ht="89.25" x14ac:dyDescent="0.2">
      <c r="A79" s="342">
        <v>62</v>
      </c>
      <c r="B79" s="261" t="s">
        <v>453</v>
      </c>
      <c r="C79" s="252" t="s">
        <v>454</v>
      </c>
      <c r="D79" s="252" t="s">
        <v>455</v>
      </c>
      <c r="E79" s="241">
        <v>44228</v>
      </c>
      <c r="F79" s="241">
        <v>44561</v>
      </c>
      <c r="G79" s="252" t="s">
        <v>456</v>
      </c>
      <c r="H79" s="252" t="s">
        <v>457</v>
      </c>
      <c r="I79" s="243">
        <v>0</v>
      </c>
      <c r="J79" s="243">
        <v>0</v>
      </c>
      <c r="K79" s="243">
        <v>0</v>
      </c>
      <c r="L79" s="243">
        <v>1</v>
      </c>
      <c r="M79" s="258">
        <v>0.1</v>
      </c>
      <c r="N79" s="258" t="s">
        <v>172</v>
      </c>
      <c r="O79" s="243" t="s">
        <v>716</v>
      </c>
      <c r="P79" s="333" t="s">
        <v>452</v>
      </c>
    </row>
    <row r="80" spans="1:16" ht="51" x14ac:dyDescent="0.2">
      <c r="A80" s="342">
        <v>62</v>
      </c>
      <c r="B80" s="261" t="s">
        <v>458</v>
      </c>
      <c r="C80" s="252" t="s">
        <v>459</v>
      </c>
      <c r="D80" s="252" t="s">
        <v>460</v>
      </c>
      <c r="E80" s="241">
        <v>44228</v>
      </c>
      <c r="F80" s="241">
        <v>44530</v>
      </c>
      <c r="G80" s="252" t="s">
        <v>461</v>
      </c>
      <c r="H80" s="252" t="s">
        <v>462</v>
      </c>
      <c r="I80" s="243">
        <v>0</v>
      </c>
      <c r="J80" s="243">
        <v>0</v>
      </c>
      <c r="K80" s="243">
        <v>0</v>
      </c>
      <c r="L80" s="243">
        <v>1</v>
      </c>
      <c r="M80" s="258">
        <v>0.1</v>
      </c>
      <c r="N80" s="258" t="s">
        <v>463</v>
      </c>
      <c r="O80" s="243" t="s">
        <v>464</v>
      </c>
      <c r="P80" s="333" t="s">
        <v>465</v>
      </c>
    </row>
    <row r="81" spans="1:16" ht="76.5" x14ac:dyDescent="0.2">
      <c r="A81" s="342">
        <v>62</v>
      </c>
      <c r="B81" s="261" t="s">
        <v>466</v>
      </c>
      <c r="C81" s="252" t="s">
        <v>467</v>
      </c>
      <c r="D81" s="252" t="s">
        <v>468</v>
      </c>
      <c r="E81" s="241">
        <v>44348</v>
      </c>
      <c r="F81" s="241">
        <v>44500</v>
      </c>
      <c r="G81" s="252" t="s">
        <v>469</v>
      </c>
      <c r="H81" s="252" t="s">
        <v>470</v>
      </c>
      <c r="I81" s="243">
        <v>0</v>
      </c>
      <c r="J81" s="243">
        <v>0</v>
      </c>
      <c r="K81" s="243">
        <v>1</v>
      </c>
      <c r="L81" s="243">
        <v>0</v>
      </c>
      <c r="M81" s="258">
        <v>0.1</v>
      </c>
      <c r="N81" s="258" t="s">
        <v>172</v>
      </c>
      <c r="O81" s="243" t="s">
        <v>471</v>
      </c>
      <c r="P81" s="333" t="s">
        <v>472</v>
      </c>
    </row>
    <row r="82" spans="1:16" ht="78" customHeight="1" x14ac:dyDescent="0.2">
      <c r="A82" s="342">
        <v>62</v>
      </c>
      <c r="B82" s="261" t="s">
        <v>473</v>
      </c>
      <c r="C82" s="249" t="s">
        <v>474</v>
      </c>
      <c r="D82" s="252" t="s">
        <v>475</v>
      </c>
      <c r="E82" s="241">
        <v>44228</v>
      </c>
      <c r="F82" s="241">
        <v>44316</v>
      </c>
      <c r="G82" s="252" t="s">
        <v>476</v>
      </c>
      <c r="H82" s="252" t="s">
        <v>470</v>
      </c>
      <c r="I82" s="243">
        <v>0</v>
      </c>
      <c r="J82" s="243">
        <v>1</v>
      </c>
      <c r="K82" s="243">
        <v>0</v>
      </c>
      <c r="L82" s="243">
        <v>0</v>
      </c>
      <c r="M82" s="258">
        <v>0.05</v>
      </c>
      <c r="N82" s="258" t="s">
        <v>172</v>
      </c>
      <c r="O82" s="243" t="s">
        <v>471</v>
      </c>
      <c r="P82" s="333" t="s">
        <v>472</v>
      </c>
    </row>
    <row r="83" spans="1:16" ht="153" customHeight="1" x14ac:dyDescent="0.2">
      <c r="A83" s="342">
        <v>62</v>
      </c>
      <c r="B83" s="261" t="s">
        <v>477</v>
      </c>
      <c r="C83" s="252" t="s">
        <v>478</v>
      </c>
      <c r="D83" s="252" t="s">
        <v>479</v>
      </c>
      <c r="E83" s="241">
        <v>44228</v>
      </c>
      <c r="F83" s="241">
        <v>44561</v>
      </c>
      <c r="G83" s="252" t="s">
        <v>480</v>
      </c>
      <c r="H83" s="252" t="s">
        <v>481</v>
      </c>
      <c r="I83" s="243">
        <v>3</v>
      </c>
      <c r="J83" s="243">
        <v>3</v>
      </c>
      <c r="K83" s="243">
        <v>3</v>
      </c>
      <c r="L83" s="243">
        <v>4</v>
      </c>
      <c r="M83" s="258">
        <v>0.1</v>
      </c>
      <c r="N83" s="258" t="s">
        <v>172</v>
      </c>
      <c r="O83" s="243" t="s">
        <v>482</v>
      </c>
      <c r="P83" s="333" t="s">
        <v>483</v>
      </c>
    </row>
    <row r="84" spans="1:16" ht="109.5" customHeight="1" x14ac:dyDescent="0.2">
      <c r="A84" s="342">
        <v>62</v>
      </c>
      <c r="B84" s="261" t="s">
        <v>484</v>
      </c>
      <c r="C84" s="252" t="s">
        <v>485</v>
      </c>
      <c r="D84" s="252" t="s">
        <v>169</v>
      </c>
      <c r="E84" s="241">
        <v>44228</v>
      </c>
      <c r="F84" s="241">
        <v>44469</v>
      </c>
      <c r="G84" s="252" t="s">
        <v>170</v>
      </c>
      <c r="H84" s="252" t="s">
        <v>171</v>
      </c>
      <c r="I84" s="243">
        <v>0</v>
      </c>
      <c r="J84" s="243">
        <v>0</v>
      </c>
      <c r="K84" s="243">
        <v>0</v>
      </c>
      <c r="L84" s="243">
        <v>1</v>
      </c>
      <c r="M84" s="258">
        <v>0.1</v>
      </c>
      <c r="N84" s="258" t="s">
        <v>172</v>
      </c>
      <c r="O84" s="243" t="s">
        <v>486</v>
      </c>
      <c r="P84" s="333" t="s">
        <v>487</v>
      </c>
    </row>
    <row r="85" spans="1:16" ht="13.5" thickBot="1" x14ac:dyDescent="0.25">
      <c r="A85" s="314"/>
      <c r="B85" s="141" t="s">
        <v>291</v>
      </c>
      <c r="C85" s="142"/>
      <c r="D85" s="142"/>
      <c r="E85" s="143"/>
      <c r="F85" s="143"/>
      <c r="G85" s="142"/>
      <c r="H85" s="142"/>
      <c r="I85" s="144"/>
      <c r="J85" s="144"/>
      <c r="K85" s="144"/>
      <c r="L85" s="144"/>
      <c r="M85" s="145">
        <f>SUM(M74:M84)</f>
        <v>1</v>
      </c>
      <c r="N85" s="315"/>
      <c r="O85" s="142"/>
      <c r="P85" s="336"/>
    </row>
  </sheetData>
  <sheetProtection algorithmName="SHA-512" hashValue="LuMi+8Wr+tMwHM/ijq6Vd2ikRonVehOewEKZVxCdLOdNwHgMMh8G4G/uo4j1p6H4aYchckhDbvozagnd23GOBA==" saltValue="J8LgCjpu2XTDGwiQ7OjOag==" spinCount="100000" sheet="1" deleteColumns="0" deleteRows="0"/>
  <mergeCells count="11">
    <mergeCell ref="D1:AC3"/>
    <mergeCell ref="A4:AC4"/>
    <mergeCell ref="A5:A6"/>
    <mergeCell ref="B5:D5"/>
    <mergeCell ref="E5:F5"/>
    <mergeCell ref="G5:N5"/>
    <mergeCell ref="O5:S5"/>
    <mergeCell ref="U5:AC5"/>
    <mergeCell ref="A1:B1"/>
    <mergeCell ref="A2:B2"/>
    <mergeCell ref="A3:B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0504-107B-4E1C-9DF4-327F9EA8A377}">
  <sheetPr>
    <tabColor rgb="FF33CC33"/>
  </sheetPr>
  <dimension ref="A1:S85"/>
  <sheetViews>
    <sheetView topLeftCell="A7" zoomScale="70" zoomScaleNormal="70" workbookViewId="0">
      <selection activeCell="A15" sqref="A15"/>
    </sheetView>
  </sheetViews>
  <sheetFormatPr baseColWidth="10" defaultColWidth="11.42578125" defaultRowHeight="15" x14ac:dyDescent="0.25"/>
  <cols>
    <col min="1" max="1" width="7.140625" customWidth="1"/>
    <col min="3" max="3" width="37.7109375" customWidth="1"/>
    <col min="4" max="4" width="34.5703125" customWidth="1"/>
    <col min="7" max="7" width="22.85546875" customWidth="1"/>
    <col min="8" max="8" width="23.5703125" customWidth="1"/>
    <col min="14" max="14" width="17.5703125" customWidth="1"/>
    <col min="15" max="15" width="18.5703125" customWidth="1"/>
    <col min="16" max="16" width="18.85546875" customWidth="1"/>
    <col min="17" max="17" width="18.5703125" customWidth="1"/>
    <col min="18" max="18" width="19.140625" customWidth="1"/>
    <col min="19" max="19" width="151.42578125" customWidth="1"/>
  </cols>
  <sheetData>
    <row r="1" spans="1:19" s="2" customFormat="1" ht="14.45" customHeight="1" x14ac:dyDescent="0.25">
      <c r="A1" s="468" t="s">
        <v>62</v>
      </c>
      <c r="B1" s="469"/>
      <c r="C1" s="172" t="s">
        <v>1</v>
      </c>
      <c r="D1" s="465" t="s">
        <v>488</v>
      </c>
      <c r="E1" s="465"/>
      <c r="F1" s="465"/>
      <c r="G1" s="465"/>
      <c r="H1" s="465"/>
      <c r="I1" s="465"/>
      <c r="J1" s="465"/>
      <c r="K1" s="465"/>
      <c r="L1" s="465"/>
      <c r="M1" s="465"/>
      <c r="N1" s="465"/>
      <c r="O1" s="465"/>
      <c r="P1" s="465"/>
      <c r="Q1" s="465"/>
      <c r="R1" s="465"/>
      <c r="S1" s="462"/>
    </row>
    <row r="2" spans="1:19" s="2" customFormat="1" ht="17.45" customHeight="1" x14ac:dyDescent="0.25">
      <c r="A2" s="470" t="s">
        <v>63</v>
      </c>
      <c r="B2" s="471"/>
      <c r="C2" s="369">
        <v>2</v>
      </c>
      <c r="D2" s="466"/>
      <c r="E2" s="466"/>
      <c r="F2" s="466"/>
      <c r="G2" s="466"/>
      <c r="H2" s="466"/>
      <c r="I2" s="466"/>
      <c r="J2" s="466"/>
      <c r="K2" s="466"/>
      <c r="L2" s="466"/>
      <c r="M2" s="466"/>
      <c r="N2" s="466"/>
      <c r="O2" s="466"/>
      <c r="P2" s="466"/>
      <c r="Q2" s="466"/>
      <c r="R2" s="466"/>
      <c r="S2" s="463"/>
    </row>
    <row r="3" spans="1:19" s="2" customFormat="1" ht="17.45" customHeight="1" thickBot="1" x14ac:dyDescent="0.3">
      <c r="A3" s="472" t="s">
        <v>64</v>
      </c>
      <c r="B3" s="473"/>
      <c r="C3" s="173" t="s">
        <v>5</v>
      </c>
      <c r="D3" s="467"/>
      <c r="E3" s="467"/>
      <c r="F3" s="467"/>
      <c r="G3" s="467"/>
      <c r="H3" s="467"/>
      <c r="I3" s="467"/>
      <c r="J3" s="467"/>
      <c r="K3" s="467"/>
      <c r="L3" s="467"/>
      <c r="M3" s="467"/>
      <c r="N3" s="467"/>
      <c r="O3" s="467"/>
      <c r="P3" s="467"/>
      <c r="Q3" s="467"/>
      <c r="R3" s="467"/>
      <c r="S3" s="464"/>
    </row>
    <row r="4" spans="1:19" s="2" customFormat="1" ht="14.45" customHeight="1" x14ac:dyDescent="0.25">
      <c r="A4" s="440" t="s">
        <v>65</v>
      </c>
      <c r="B4" s="441"/>
      <c r="C4" s="441"/>
      <c r="D4" s="441"/>
      <c r="E4" s="441"/>
      <c r="F4" s="441"/>
      <c r="G4" s="441"/>
      <c r="H4" s="441"/>
      <c r="I4" s="441"/>
      <c r="J4" s="441"/>
      <c r="K4" s="441"/>
      <c r="L4" s="441"/>
      <c r="M4" s="441"/>
      <c r="N4" s="441"/>
      <c r="O4" s="441"/>
      <c r="P4" s="441"/>
      <c r="Q4" s="441"/>
      <c r="R4" s="441"/>
      <c r="S4" s="442"/>
    </row>
    <row r="5" spans="1:19" s="2" customFormat="1" ht="14.45" customHeight="1" x14ac:dyDescent="0.25">
      <c r="A5" s="443" t="s">
        <v>66</v>
      </c>
      <c r="B5" s="445" t="s">
        <v>67</v>
      </c>
      <c r="C5" s="445"/>
      <c r="D5" s="445"/>
      <c r="E5" s="445" t="s">
        <v>68</v>
      </c>
      <c r="F5" s="445"/>
      <c r="G5" s="446" t="s">
        <v>69</v>
      </c>
      <c r="H5" s="447"/>
      <c r="I5" s="447"/>
      <c r="J5" s="447"/>
      <c r="K5" s="447"/>
      <c r="L5" s="447"/>
      <c r="M5" s="447"/>
      <c r="N5" s="459" t="s">
        <v>738</v>
      </c>
      <c r="O5" s="460"/>
      <c r="P5" s="460"/>
      <c r="Q5" s="460"/>
      <c r="R5" s="460"/>
      <c r="S5" s="461"/>
    </row>
    <row r="6" spans="1:19" ht="29.1" customHeight="1" x14ac:dyDescent="0.25">
      <c r="A6" s="443"/>
      <c r="B6" s="5" t="s">
        <v>71</v>
      </c>
      <c r="C6" s="5" t="s">
        <v>72</v>
      </c>
      <c r="D6" s="5" t="s">
        <v>73</v>
      </c>
      <c r="E6" s="5" t="s">
        <v>74</v>
      </c>
      <c r="F6" s="5" t="s">
        <v>75</v>
      </c>
      <c r="G6" s="5" t="s">
        <v>76</v>
      </c>
      <c r="H6" s="5" t="s">
        <v>77</v>
      </c>
      <c r="I6" s="5" t="s">
        <v>78</v>
      </c>
      <c r="J6" s="5" t="s">
        <v>79</v>
      </c>
      <c r="K6" s="5" t="s">
        <v>80</v>
      </c>
      <c r="L6" s="5" t="s">
        <v>81</v>
      </c>
      <c r="M6" s="5" t="s">
        <v>82</v>
      </c>
      <c r="N6" s="5" t="s">
        <v>489</v>
      </c>
      <c r="O6" s="5" t="s">
        <v>490</v>
      </c>
      <c r="P6" s="5" t="s">
        <v>491</v>
      </c>
      <c r="Q6" s="5" t="s">
        <v>492</v>
      </c>
      <c r="R6" s="5" t="s">
        <v>493</v>
      </c>
      <c r="S6" s="131" t="s">
        <v>737</v>
      </c>
    </row>
    <row r="7" spans="1:19" ht="60.75" customHeight="1" x14ac:dyDescent="0.25">
      <c r="A7" s="132">
        <v>1</v>
      </c>
      <c r="B7" s="244" t="s">
        <v>99</v>
      </c>
      <c r="C7" s="252" t="s">
        <v>100</v>
      </c>
      <c r="D7" s="252" t="s">
        <v>101</v>
      </c>
      <c r="E7" s="241">
        <v>44197</v>
      </c>
      <c r="F7" s="241">
        <v>44561</v>
      </c>
      <c r="G7" s="252" t="s">
        <v>102</v>
      </c>
      <c r="H7" s="252" t="s">
        <v>103</v>
      </c>
      <c r="I7" s="245">
        <v>0</v>
      </c>
      <c r="J7" s="245">
        <v>1</v>
      </c>
      <c r="K7" s="245">
        <v>11</v>
      </c>
      <c r="L7" s="245">
        <v>13</v>
      </c>
      <c r="M7" s="248">
        <v>0.2</v>
      </c>
      <c r="N7" s="371">
        <v>0</v>
      </c>
      <c r="O7" s="359">
        <v>1</v>
      </c>
      <c r="P7" s="371"/>
      <c r="Q7" s="371"/>
      <c r="R7" s="276">
        <f>(SUM(N7:Q7))/(SUM(I7:L7))*M7</f>
        <v>8.0000000000000002E-3</v>
      </c>
      <c r="S7" s="383" t="s">
        <v>763</v>
      </c>
    </row>
    <row r="8" spans="1:19" ht="38.25" x14ac:dyDescent="0.25">
      <c r="A8" s="132">
        <v>2</v>
      </c>
      <c r="B8" s="244" t="s">
        <v>114</v>
      </c>
      <c r="C8" s="252" t="s">
        <v>115</v>
      </c>
      <c r="D8" s="252" t="s">
        <v>116</v>
      </c>
      <c r="E8" s="241">
        <v>44197</v>
      </c>
      <c r="F8" s="241">
        <v>44561</v>
      </c>
      <c r="G8" s="252" t="s">
        <v>117</v>
      </c>
      <c r="H8" s="252" t="s">
        <v>103</v>
      </c>
      <c r="I8" s="245">
        <v>0</v>
      </c>
      <c r="J8" s="245">
        <v>0</v>
      </c>
      <c r="K8" s="245">
        <v>2</v>
      </c>
      <c r="L8" s="245">
        <v>1</v>
      </c>
      <c r="M8" s="128">
        <v>0.1</v>
      </c>
      <c r="N8" s="371">
        <v>0</v>
      </c>
      <c r="O8" s="371">
        <v>0</v>
      </c>
      <c r="P8" s="371"/>
      <c r="Q8" s="371"/>
      <c r="R8" s="276">
        <f t="shared" ref="R8:R71" si="0">(SUM(N8:Q8))/(SUM(I8:L8))*M8</f>
        <v>0</v>
      </c>
      <c r="S8" s="133"/>
    </row>
    <row r="9" spans="1:19" ht="69" customHeight="1" x14ac:dyDescent="0.25">
      <c r="A9" s="132">
        <v>3</v>
      </c>
      <c r="B9" s="244" t="s">
        <v>118</v>
      </c>
      <c r="C9" s="252" t="s">
        <v>119</v>
      </c>
      <c r="D9" s="252" t="s">
        <v>120</v>
      </c>
      <c r="E9" s="241">
        <v>44197</v>
      </c>
      <c r="F9" s="241">
        <v>44561</v>
      </c>
      <c r="G9" s="252" t="s">
        <v>121</v>
      </c>
      <c r="H9" s="249" t="s">
        <v>122</v>
      </c>
      <c r="I9" s="245">
        <v>0</v>
      </c>
      <c r="J9" s="245">
        <v>1</v>
      </c>
      <c r="K9" s="245">
        <v>5</v>
      </c>
      <c r="L9" s="245">
        <v>4</v>
      </c>
      <c r="M9" s="248">
        <v>0.1</v>
      </c>
      <c r="N9" s="371">
        <v>0</v>
      </c>
      <c r="O9" s="359">
        <v>1</v>
      </c>
      <c r="P9" s="371"/>
      <c r="Q9" s="371"/>
      <c r="R9" s="276">
        <f t="shared" si="0"/>
        <v>1.0000000000000002E-2</v>
      </c>
      <c r="S9" s="383" t="s">
        <v>764</v>
      </c>
    </row>
    <row r="10" spans="1:19" ht="63.75" x14ac:dyDescent="0.25">
      <c r="A10" s="132">
        <v>4</v>
      </c>
      <c r="B10" s="244" t="s">
        <v>123</v>
      </c>
      <c r="C10" s="252" t="s">
        <v>124</v>
      </c>
      <c r="D10" s="252" t="s">
        <v>125</v>
      </c>
      <c r="E10" s="241">
        <v>44197</v>
      </c>
      <c r="F10" s="241">
        <v>44561</v>
      </c>
      <c r="G10" s="252" t="s">
        <v>126</v>
      </c>
      <c r="H10" s="252" t="s">
        <v>127</v>
      </c>
      <c r="I10" s="245">
        <v>0</v>
      </c>
      <c r="J10" s="245">
        <v>0</v>
      </c>
      <c r="K10" s="245">
        <v>1</v>
      </c>
      <c r="L10" s="245">
        <v>2</v>
      </c>
      <c r="M10" s="128">
        <v>0.05</v>
      </c>
      <c r="N10" s="371">
        <v>0</v>
      </c>
      <c r="O10" s="371">
        <v>0</v>
      </c>
      <c r="P10" s="371"/>
      <c r="Q10" s="371"/>
      <c r="R10" s="276">
        <f t="shared" si="0"/>
        <v>0</v>
      </c>
      <c r="S10" s="133"/>
    </row>
    <row r="11" spans="1:19" ht="51" x14ac:dyDescent="0.25">
      <c r="A11" s="132">
        <v>5</v>
      </c>
      <c r="B11" s="12" t="s">
        <v>129</v>
      </c>
      <c r="C11" s="13" t="s">
        <v>130</v>
      </c>
      <c r="D11" s="13" t="s">
        <v>131</v>
      </c>
      <c r="E11" s="36">
        <v>44197</v>
      </c>
      <c r="F11" s="36">
        <v>44561</v>
      </c>
      <c r="G11" s="13" t="s">
        <v>132</v>
      </c>
      <c r="H11" s="13" t="s">
        <v>133</v>
      </c>
      <c r="I11" s="371">
        <v>0</v>
      </c>
      <c r="J11" s="371">
        <v>0</v>
      </c>
      <c r="K11" s="371">
        <v>0</v>
      </c>
      <c r="L11" s="14">
        <v>1</v>
      </c>
      <c r="M11" s="128">
        <v>0.05</v>
      </c>
      <c r="N11" s="371">
        <v>0</v>
      </c>
      <c r="O11" s="371">
        <v>0</v>
      </c>
      <c r="P11" s="371"/>
      <c r="Q11" s="14"/>
      <c r="R11" s="276">
        <f t="shared" si="0"/>
        <v>0</v>
      </c>
      <c r="S11" s="133"/>
    </row>
    <row r="12" spans="1:19" ht="76.5" x14ac:dyDescent="0.25">
      <c r="A12" s="132">
        <v>6</v>
      </c>
      <c r="B12" s="12" t="s">
        <v>135</v>
      </c>
      <c r="C12" s="13" t="s">
        <v>136</v>
      </c>
      <c r="D12" s="13" t="s">
        <v>137</v>
      </c>
      <c r="E12" s="36">
        <v>44197</v>
      </c>
      <c r="F12" s="36">
        <v>44561</v>
      </c>
      <c r="G12" s="13" t="s">
        <v>138</v>
      </c>
      <c r="H12" s="13" t="s">
        <v>139</v>
      </c>
      <c r="I12" s="371">
        <v>0</v>
      </c>
      <c r="J12" s="371">
        <v>0</v>
      </c>
      <c r="K12" s="371">
        <v>0</v>
      </c>
      <c r="L12" s="14">
        <v>0.8</v>
      </c>
      <c r="M12" s="128">
        <v>0.1</v>
      </c>
      <c r="N12" s="371">
        <v>0</v>
      </c>
      <c r="O12" s="371">
        <v>0</v>
      </c>
      <c r="P12" s="371"/>
      <c r="Q12" s="14"/>
      <c r="R12" s="276">
        <f t="shared" si="0"/>
        <v>0</v>
      </c>
      <c r="S12" s="133"/>
    </row>
    <row r="13" spans="1:19" ht="55.5" customHeight="1" x14ac:dyDescent="0.25">
      <c r="A13" s="247">
        <v>7</v>
      </c>
      <c r="B13" s="244" t="s">
        <v>140</v>
      </c>
      <c r="C13" s="252" t="s">
        <v>141</v>
      </c>
      <c r="D13" s="252" t="s">
        <v>142</v>
      </c>
      <c r="E13" s="241">
        <v>44197</v>
      </c>
      <c r="F13" s="241">
        <v>44561</v>
      </c>
      <c r="G13" s="252" t="s">
        <v>143</v>
      </c>
      <c r="H13" s="252" t="s">
        <v>144</v>
      </c>
      <c r="I13" s="245">
        <v>3</v>
      </c>
      <c r="J13" s="245">
        <v>3</v>
      </c>
      <c r="K13" s="245">
        <v>3</v>
      </c>
      <c r="L13" s="245">
        <v>3</v>
      </c>
      <c r="M13" s="248">
        <v>0.05</v>
      </c>
      <c r="N13" s="245">
        <v>3</v>
      </c>
      <c r="O13" s="359">
        <v>3</v>
      </c>
      <c r="P13" s="245"/>
      <c r="Q13" s="245"/>
      <c r="R13" s="276">
        <f t="shared" si="0"/>
        <v>2.5000000000000001E-2</v>
      </c>
      <c r="S13" s="387" t="s">
        <v>765</v>
      </c>
    </row>
    <row r="14" spans="1:19" ht="105" x14ac:dyDescent="0.25">
      <c r="A14" s="132">
        <v>8</v>
      </c>
      <c r="B14" s="244" t="s">
        <v>146</v>
      </c>
      <c r="C14" s="252" t="s">
        <v>147</v>
      </c>
      <c r="D14" s="252" t="s">
        <v>148</v>
      </c>
      <c r="E14" s="241">
        <v>44197</v>
      </c>
      <c r="F14" s="241">
        <v>44561</v>
      </c>
      <c r="G14" s="252" t="s">
        <v>149</v>
      </c>
      <c r="H14" s="249" t="s">
        <v>150</v>
      </c>
      <c r="I14" s="245">
        <v>0</v>
      </c>
      <c r="J14" s="245">
        <v>1</v>
      </c>
      <c r="K14" s="245">
        <v>0</v>
      </c>
      <c r="L14" s="245">
        <v>1</v>
      </c>
      <c r="M14" s="248">
        <v>0.1</v>
      </c>
      <c r="N14" s="371">
        <v>0</v>
      </c>
      <c r="O14" s="359">
        <v>1</v>
      </c>
      <c r="P14" s="371"/>
      <c r="Q14" s="371"/>
      <c r="R14" s="276">
        <f t="shared" si="0"/>
        <v>0.05</v>
      </c>
      <c r="S14" s="383" t="s">
        <v>767</v>
      </c>
    </row>
    <row r="15" spans="1:19" ht="51" x14ac:dyDescent="0.25">
      <c r="A15" s="132">
        <v>9</v>
      </c>
      <c r="B15" s="244" t="s">
        <v>151</v>
      </c>
      <c r="C15" s="252" t="s">
        <v>152</v>
      </c>
      <c r="D15" s="252" t="s">
        <v>153</v>
      </c>
      <c r="E15" s="241">
        <v>44197</v>
      </c>
      <c r="F15" s="241">
        <v>44561</v>
      </c>
      <c r="G15" s="254" t="s">
        <v>154</v>
      </c>
      <c r="H15" s="379" t="s">
        <v>155</v>
      </c>
      <c r="I15" s="245">
        <v>0</v>
      </c>
      <c r="J15" s="245">
        <v>3</v>
      </c>
      <c r="K15" s="245">
        <v>7</v>
      </c>
      <c r="L15" s="245">
        <v>5</v>
      </c>
      <c r="M15" s="248">
        <v>0.05</v>
      </c>
      <c r="N15" s="371">
        <v>0</v>
      </c>
      <c r="O15" s="359">
        <v>3</v>
      </c>
      <c r="P15" s="371"/>
      <c r="Q15" s="371"/>
      <c r="R15" s="276">
        <f t="shared" si="0"/>
        <v>1.0000000000000002E-2</v>
      </c>
      <c r="S15" s="383" t="s">
        <v>766</v>
      </c>
    </row>
    <row r="16" spans="1:19" ht="38.25" x14ac:dyDescent="0.25">
      <c r="A16" s="132">
        <v>10</v>
      </c>
      <c r="B16" s="244" t="s">
        <v>158</v>
      </c>
      <c r="C16" s="252" t="s">
        <v>159</v>
      </c>
      <c r="D16" s="252" t="s">
        <v>160</v>
      </c>
      <c r="E16" s="241">
        <v>44197</v>
      </c>
      <c r="F16" s="241">
        <v>44561</v>
      </c>
      <c r="G16" s="243" t="s">
        <v>161</v>
      </c>
      <c r="H16" s="249" t="s">
        <v>162</v>
      </c>
      <c r="I16" s="245">
        <v>0</v>
      </c>
      <c r="J16" s="245">
        <v>0</v>
      </c>
      <c r="K16" s="245">
        <v>0</v>
      </c>
      <c r="L16" s="255">
        <v>1</v>
      </c>
      <c r="M16" s="128">
        <v>0.05</v>
      </c>
      <c r="N16" s="371">
        <v>0</v>
      </c>
      <c r="O16" s="371">
        <v>0</v>
      </c>
      <c r="P16" s="371"/>
      <c r="Q16" s="21"/>
      <c r="R16" s="276">
        <f t="shared" si="0"/>
        <v>0</v>
      </c>
      <c r="S16" s="133"/>
    </row>
    <row r="17" spans="1:19" ht="51" x14ac:dyDescent="0.25">
      <c r="A17" s="132">
        <v>11</v>
      </c>
      <c r="B17" s="12" t="s">
        <v>163</v>
      </c>
      <c r="C17" s="13" t="s">
        <v>159</v>
      </c>
      <c r="D17" s="13" t="s">
        <v>164</v>
      </c>
      <c r="E17" s="36">
        <v>44197</v>
      </c>
      <c r="F17" s="36">
        <v>44561</v>
      </c>
      <c r="G17" s="15" t="s">
        <v>165</v>
      </c>
      <c r="H17" s="23" t="s">
        <v>166</v>
      </c>
      <c r="I17" s="371">
        <v>0</v>
      </c>
      <c r="J17" s="371">
        <v>0</v>
      </c>
      <c r="K17" s="371">
        <v>1</v>
      </c>
      <c r="L17" s="371">
        <v>0</v>
      </c>
      <c r="M17" s="128">
        <v>0.05</v>
      </c>
      <c r="N17" s="371">
        <v>0</v>
      </c>
      <c r="O17" s="371">
        <v>0</v>
      </c>
      <c r="P17" s="371"/>
      <c r="Q17" s="371"/>
      <c r="R17" s="276">
        <f t="shared" si="0"/>
        <v>0</v>
      </c>
      <c r="S17" s="133"/>
    </row>
    <row r="18" spans="1:19" ht="76.5" x14ac:dyDescent="0.25">
      <c r="A18" s="132">
        <v>12</v>
      </c>
      <c r="B18" s="12" t="s">
        <v>167</v>
      </c>
      <c r="C18" s="13" t="s">
        <v>168</v>
      </c>
      <c r="D18" s="13" t="s">
        <v>169</v>
      </c>
      <c r="E18" s="36">
        <v>44228</v>
      </c>
      <c r="F18" s="36">
        <v>44469</v>
      </c>
      <c r="G18" s="13" t="s">
        <v>170</v>
      </c>
      <c r="H18" s="13" t="s">
        <v>171</v>
      </c>
      <c r="I18" s="371">
        <v>0</v>
      </c>
      <c r="J18" s="371">
        <v>0</v>
      </c>
      <c r="K18" s="371">
        <v>1</v>
      </c>
      <c r="L18" s="371">
        <v>0</v>
      </c>
      <c r="M18" s="128">
        <v>0.1</v>
      </c>
      <c r="N18" s="371">
        <v>0</v>
      </c>
      <c r="O18" s="371">
        <v>0</v>
      </c>
      <c r="P18" s="371"/>
      <c r="Q18" s="371"/>
      <c r="R18" s="276">
        <f t="shared" si="0"/>
        <v>0</v>
      </c>
      <c r="S18" s="133"/>
    </row>
    <row r="19" spans="1:19" ht="14.45" customHeight="1" x14ac:dyDescent="0.25">
      <c r="A19" s="134"/>
      <c r="B19" s="124"/>
      <c r="C19" s="123" t="s">
        <v>173</v>
      </c>
      <c r="D19" s="33"/>
      <c r="E19" s="39"/>
      <c r="F19" s="39"/>
      <c r="G19" s="33"/>
      <c r="H19" s="33"/>
      <c r="I19" s="125"/>
      <c r="J19" s="125"/>
      <c r="K19" s="125"/>
      <c r="L19" s="125"/>
      <c r="M19" s="126">
        <f>SUM(M7:M18)</f>
        <v>1.0000000000000002</v>
      </c>
      <c r="N19" s="125"/>
      <c r="O19" s="125"/>
      <c r="P19" s="125"/>
      <c r="Q19" s="125"/>
      <c r="R19" s="278">
        <f>SUM(R7:R18)</f>
        <v>0.10300000000000001</v>
      </c>
      <c r="S19" s="135"/>
    </row>
    <row r="20" spans="1:19" ht="76.5" x14ac:dyDescent="0.25">
      <c r="A20" s="132">
        <v>13</v>
      </c>
      <c r="B20" s="12" t="s">
        <v>174</v>
      </c>
      <c r="C20" s="252" t="s">
        <v>175</v>
      </c>
      <c r="D20" s="252" t="s">
        <v>176</v>
      </c>
      <c r="E20" s="241">
        <v>44197</v>
      </c>
      <c r="F20" s="241">
        <v>44407</v>
      </c>
      <c r="G20" s="252" t="s">
        <v>177</v>
      </c>
      <c r="H20" s="252" t="s">
        <v>178</v>
      </c>
      <c r="I20" s="245">
        <v>0</v>
      </c>
      <c r="J20" s="245">
        <v>0</v>
      </c>
      <c r="K20" s="245">
        <v>1</v>
      </c>
      <c r="L20" s="245">
        <v>0</v>
      </c>
      <c r="M20" s="128">
        <v>0.05</v>
      </c>
      <c r="N20" s="371">
        <v>0</v>
      </c>
      <c r="O20" s="371">
        <v>0</v>
      </c>
      <c r="P20" s="371"/>
      <c r="Q20" s="371"/>
      <c r="R20" s="276">
        <f t="shared" si="0"/>
        <v>0</v>
      </c>
      <c r="S20" s="133"/>
    </row>
    <row r="21" spans="1:19" s="2" customFormat="1" ht="76.5" x14ac:dyDescent="0.25">
      <c r="A21" s="132">
        <v>14</v>
      </c>
      <c r="B21" s="12" t="s">
        <v>184</v>
      </c>
      <c r="C21" s="252" t="s">
        <v>175</v>
      </c>
      <c r="D21" s="252" t="s">
        <v>185</v>
      </c>
      <c r="E21" s="241">
        <v>44470</v>
      </c>
      <c r="F21" s="241">
        <v>44547</v>
      </c>
      <c r="G21" s="252" t="s">
        <v>186</v>
      </c>
      <c r="H21" s="252" t="s">
        <v>178</v>
      </c>
      <c r="I21" s="245">
        <v>0</v>
      </c>
      <c r="J21" s="245">
        <v>0</v>
      </c>
      <c r="K21" s="245">
        <v>0</v>
      </c>
      <c r="L21" s="245">
        <v>1</v>
      </c>
      <c r="M21" s="128">
        <v>0.1</v>
      </c>
      <c r="N21" s="371">
        <v>0</v>
      </c>
      <c r="O21" s="371">
        <v>0</v>
      </c>
      <c r="P21" s="371"/>
      <c r="Q21" s="371"/>
      <c r="R21" s="276">
        <f>(SUM(N21:Q21))/(SUM(I21:L21))*M21</f>
        <v>0</v>
      </c>
      <c r="S21" s="136"/>
    </row>
    <row r="22" spans="1:19" ht="76.5" x14ac:dyDescent="0.25">
      <c r="A22" s="132">
        <v>15</v>
      </c>
      <c r="B22" s="12" t="s">
        <v>187</v>
      </c>
      <c r="C22" s="252" t="s">
        <v>175</v>
      </c>
      <c r="D22" s="252" t="s">
        <v>188</v>
      </c>
      <c r="E22" s="241">
        <v>44470</v>
      </c>
      <c r="F22" s="241">
        <v>44547</v>
      </c>
      <c r="G22" s="252" t="s">
        <v>189</v>
      </c>
      <c r="H22" s="252" t="s">
        <v>178</v>
      </c>
      <c r="I22" s="245">
        <v>0</v>
      </c>
      <c r="J22" s="245">
        <v>0</v>
      </c>
      <c r="K22" s="245">
        <v>0</v>
      </c>
      <c r="L22" s="245">
        <v>1</v>
      </c>
      <c r="M22" s="128">
        <v>0.1</v>
      </c>
      <c r="N22" s="371">
        <v>0</v>
      </c>
      <c r="O22" s="371">
        <v>0</v>
      </c>
      <c r="P22" s="371"/>
      <c r="Q22" s="371"/>
      <c r="R22" s="276">
        <f>(SUM(N22:Q22))/(SUM(I22:L22))*M22</f>
        <v>0</v>
      </c>
      <c r="S22" s="136"/>
    </row>
    <row r="23" spans="1:19" ht="76.5" x14ac:dyDescent="0.25">
      <c r="A23" s="132">
        <v>16</v>
      </c>
      <c r="B23" s="12" t="s">
        <v>191</v>
      </c>
      <c r="C23" s="252" t="s">
        <v>175</v>
      </c>
      <c r="D23" s="252" t="s">
        <v>192</v>
      </c>
      <c r="E23" s="241">
        <v>44197</v>
      </c>
      <c r="F23" s="241">
        <v>44407</v>
      </c>
      <c r="G23" s="252" t="s">
        <v>193</v>
      </c>
      <c r="H23" s="252" t="s">
        <v>178</v>
      </c>
      <c r="I23" s="245">
        <v>0</v>
      </c>
      <c r="J23" s="245">
        <v>0</v>
      </c>
      <c r="K23" s="245">
        <v>1</v>
      </c>
      <c r="L23" s="245">
        <v>0</v>
      </c>
      <c r="M23" s="128">
        <v>0.05</v>
      </c>
      <c r="N23" s="371">
        <v>0</v>
      </c>
      <c r="O23" s="371"/>
      <c r="P23" s="371"/>
      <c r="Q23" s="371"/>
      <c r="R23" s="276">
        <f t="shared" si="0"/>
        <v>0</v>
      </c>
      <c r="S23" s="136"/>
    </row>
    <row r="24" spans="1:19" ht="102" customHeight="1" x14ac:dyDescent="0.25">
      <c r="A24" s="247">
        <v>17</v>
      </c>
      <c r="B24" s="244" t="s">
        <v>194</v>
      </c>
      <c r="C24" s="252" t="s">
        <v>195</v>
      </c>
      <c r="D24" s="252" t="s">
        <v>196</v>
      </c>
      <c r="E24" s="241">
        <v>44197</v>
      </c>
      <c r="F24" s="241">
        <v>44561</v>
      </c>
      <c r="G24" s="252" t="s">
        <v>197</v>
      </c>
      <c r="H24" s="252" t="s">
        <v>198</v>
      </c>
      <c r="I24" s="245">
        <v>1</v>
      </c>
      <c r="J24" s="245">
        <v>1</v>
      </c>
      <c r="K24" s="245">
        <v>1</v>
      </c>
      <c r="L24" s="245">
        <v>1</v>
      </c>
      <c r="M24" s="248">
        <v>0.25</v>
      </c>
      <c r="N24" s="245">
        <v>1</v>
      </c>
      <c r="O24" s="359">
        <v>1</v>
      </c>
      <c r="P24" s="245"/>
      <c r="Q24" s="245"/>
      <c r="R24" s="276">
        <f t="shared" si="0"/>
        <v>0.125</v>
      </c>
      <c r="S24" s="251" t="s">
        <v>739</v>
      </c>
    </row>
    <row r="25" spans="1:19" ht="63.75" x14ac:dyDescent="0.25">
      <c r="A25" s="247">
        <v>18</v>
      </c>
      <c r="B25" s="244" t="s">
        <v>199</v>
      </c>
      <c r="C25" s="252" t="s">
        <v>200</v>
      </c>
      <c r="D25" s="252" t="s">
        <v>201</v>
      </c>
      <c r="E25" s="241">
        <v>44197</v>
      </c>
      <c r="F25" s="241">
        <v>44286</v>
      </c>
      <c r="G25" s="252" t="s">
        <v>202</v>
      </c>
      <c r="H25" s="252" t="s">
        <v>203</v>
      </c>
      <c r="I25" s="245">
        <v>1</v>
      </c>
      <c r="J25" s="245">
        <v>0</v>
      </c>
      <c r="K25" s="245">
        <v>0</v>
      </c>
      <c r="L25" s="245">
        <v>0</v>
      </c>
      <c r="M25" s="248">
        <v>0.05</v>
      </c>
      <c r="N25" s="245">
        <v>1</v>
      </c>
      <c r="O25" s="245">
        <v>0</v>
      </c>
      <c r="P25" s="245"/>
      <c r="Q25" s="245"/>
      <c r="R25" s="276">
        <f t="shared" si="0"/>
        <v>0.05</v>
      </c>
      <c r="S25" s="8"/>
    </row>
    <row r="26" spans="1:19" ht="105" x14ac:dyDescent="0.25">
      <c r="A26" s="132">
        <v>19</v>
      </c>
      <c r="B26" s="244" t="s">
        <v>205</v>
      </c>
      <c r="C26" s="252" t="s">
        <v>200</v>
      </c>
      <c r="D26" s="252" t="s">
        <v>206</v>
      </c>
      <c r="E26" s="241">
        <v>44287</v>
      </c>
      <c r="F26" s="241">
        <v>44377</v>
      </c>
      <c r="G26" s="252" t="s">
        <v>207</v>
      </c>
      <c r="H26" s="252" t="s">
        <v>208</v>
      </c>
      <c r="I26" s="245">
        <v>0</v>
      </c>
      <c r="J26" s="245">
        <v>1</v>
      </c>
      <c r="K26" s="245">
        <v>0</v>
      </c>
      <c r="L26" s="245">
        <v>0</v>
      </c>
      <c r="M26" s="248">
        <v>0.05</v>
      </c>
      <c r="N26" s="371">
        <v>0</v>
      </c>
      <c r="O26" s="359">
        <v>1</v>
      </c>
      <c r="P26" s="371"/>
      <c r="Q26" s="371"/>
      <c r="R26" s="276">
        <f t="shared" si="0"/>
        <v>0.05</v>
      </c>
      <c r="S26" s="251" t="s">
        <v>740</v>
      </c>
    </row>
    <row r="27" spans="1:19" ht="63.75" x14ac:dyDescent="0.25">
      <c r="A27" s="132">
        <v>20</v>
      </c>
      <c r="B27" s="12" t="s">
        <v>209</v>
      </c>
      <c r="C27" s="13" t="s">
        <v>200</v>
      </c>
      <c r="D27" s="13" t="s">
        <v>210</v>
      </c>
      <c r="E27" s="36">
        <v>44378</v>
      </c>
      <c r="F27" s="36">
        <v>44469</v>
      </c>
      <c r="G27" s="13" t="s">
        <v>211</v>
      </c>
      <c r="H27" s="13" t="s">
        <v>212</v>
      </c>
      <c r="I27" s="371">
        <v>0</v>
      </c>
      <c r="J27" s="371">
        <v>0</v>
      </c>
      <c r="K27" s="371">
        <v>1</v>
      </c>
      <c r="L27" s="371">
        <v>0</v>
      </c>
      <c r="M27" s="128">
        <v>0.05</v>
      </c>
      <c r="N27" s="371">
        <v>0</v>
      </c>
      <c r="O27" s="371">
        <v>0</v>
      </c>
      <c r="P27" s="371"/>
      <c r="Q27" s="371"/>
      <c r="R27" s="276">
        <f t="shared" si="0"/>
        <v>0</v>
      </c>
      <c r="S27" s="136"/>
    </row>
    <row r="28" spans="1:19" ht="89.25" x14ac:dyDescent="0.25">
      <c r="A28" s="132">
        <v>21</v>
      </c>
      <c r="B28" s="12" t="s">
        <v>213</v>
      </c>
      <c r="C28" s="13" t="s">
        <v>200</v>
      </c>
      <c r="D28" s="13" t="s">
        <v>214</v>
      </c>
      <c r="E28" s="36">
        <v>44470</v>
      </c>
      <c r="F28" s="36">
        <v>44561</v>
      </c>
      <c r="G28" s="13" t="s">
        <v>215</v>
      </c>
      <c r="H28" s="13" t="s">
        <v>216</v>
      </c>
      <c r="I28" s="371">
        <v>0</v>
      </c>
      <c r="J28" s="371">
        <v>0</v>
      </c>
      <c r="K28" s="371">
        <v>0</v>
      </c>
      <c r="L28" s="371">
        <v>1</v>
      </c>
      <c r="M28" s="128">
        <v>0.05</v>
      </c>
      <c r="N28" s="371">
        <v>0</v>
      </c>
      <c r="O28" s="371">
        <v>0</v>
      </c>
      <c r="P28" s="371"/>
      <c r="Q28" s="371"/>
      <c r="R28" s="276">
        <f t="shared" si="0"/>
        <v>0</v>
      </c>
      <c r="S28" s="136"/>
    </row>
    <row r="29" spans="1:19" ht="96.75" customHeight="1" x14ac:dyDescent="0.25">
      <c r="A29" s="247">
        <v>22</v>
      </c>
      <c r="B29" s="244" t="s">
        <v>217</v>
      </c>
      <c r="C29" s="252" t="s">
        <v>218</v>
      </c>
      <c r="D29" s="252" t="s">
        <v>219</v>
      </c>
      <c r="E29" s="241">
        <v>44197</v>
      </c>
      <c r="F29" s="241">
        <v>44561</v>
      </c>
      <c r="G29" s="252" t="s">
        <v>220</v>
      </c>
      <c r="H29" s="252" t="s">
        <v>221</v>
      </c>
      <c r="I29" s="245">
        <v>1</v>
      </c>
      <c r="J29" s="245">
        <v>1</v>
      </c>
      <c r="K29" s="245">
        <v>1</v>
      </c>
      <c r="L29" s="245">
        <v>1</v>
      </c>
      <c r="M29" s="248">
        <v>0.05</v>
      </c>
      <c r="N29" s="245">
        <v>1</v>
      </c>
      <c r="O29" s="359">
        <v>1</v>
      </c>
      <c r="P29" s="245"/>
      <c r="Q29" s="245"/>
      <c r="R29" s="276">
        <f t="shared" si="0"/>
        <v>2.5000000000000001E-2</v>
      </c>
      <c r="S29" s="251" t="s">
        <v>741</v>
      </c>
    </row>
    <row r="30" spans="1:19" ht="75" x14ac:dyDescent="0.25">
      <c r="A30" s="256">
        <v>23</v>
      </c>
      <c r="B30" s="388" t="s">
        <v>222</v>
      </c>
      <c r="C30" s="254" t="s">
        <v>223</v>
      </c>
      <c r="D30" s="254" t="s">
        <v>224</v>
      </c>
      <c r="E30" s="257">
        <v>44241</v>
      </c>
      <c r="F30" s="257">
        <v>44377</v>
      </c>
      <c r="G30" s="254" t="s">
        <v>225</v>
      </c>
      <c r="H30" s="254" t="s">
        <v>226</v>
      </c>
      <c r="I30" s="246">
        <v>15</v>
      </c>
      <c r="J30" s="246">
        <v>15</v>
      </c>
      <c r="K30" s="246">
        <v>0</v>
      </c>
      <c r="L30" s="246">
        <v>0</v>
      </c>
      <c r="M30" s="248">
        <v>0.05</v>
      </c>
      <c r="N30" s="246">
        <v>15</v>
      </c>
      <c r="O30" s="360">
        <v>15</v>
      </c>
      <c r="P30" s="246"/>
      <c r="Q30" s="246"/>
      <c r="R30" s="277">
        <f t="shared" si="0"/>
        <v>0.05</v>
      </c>
      <c r="S30" s="384" t="s">
        <v>742</v>
      </c>
    </row>
    <row r="31" spans="1:19" ht="89.25" x14ac:dyDescent="0.25">
      <c r="A31" s="132">
        <v>24</v>
      </c>
      <c r="B31" s="12" t="s">
        <v>227</v>
      </c>
      <c r="C31" s="13" t="s">
        <v>228</v>
      </c>
      <c r="D31" s="13" t="s">
        <v>494</v>
      </c>
      <c r="E31" s="36">
        <v>44197</v>
      </c>
      <c r="F31" s="36">
        <v>44561</v>
      </c>
      <c r="G31" s="13" t="s">
        <v>495</v>
      </c>
      <c r="H31" s="13" t="s">
        <v>231</v>
      </c>
      <c r="I31" s="371">
        <v>0</v>
      </c>
      <c r="J31" s="371">
        <v>0</v>
      </c>
      <c r="K31" s="371">
        <v>0</v>
      </c>
      <c r="L31" s="371">
        <v>2</v>
      </c>
      <c r="M31" s="128">
        <v>0.05</v>
      </c>
      <c r="N31" s="371">
        <v>0</v>
      </c>
      <c r="O31" s="371">
        <v>0</v>
      </c>
      <c r="P31" s="371"/>
      <c r="Q31" s="371"/>
      <c r="R31" s="276">
        <f t="shared" si="0"/>
        <v>0</v>
      </c>
      <c r="S31" s="136"/>
    </row>
    <row r="32" spans="1:19" ht="76.5" x14ac:dyDescent="0.25">
      <c r="A32" s="132">
        <v>25</v>
      </c>
      <c r="B32" s="12" t="s">
        <v>232</v>
      </c>
      <c r="C32" s="13" t="s">
        <v>168</v>
      </c>
      <c r="D32" s="13" t="s">
        <v>169</v>
      </c>
      <c r="E32" s="36">
        <v>44228</v>
      </c>
      <c r="F32" s="36">
        <v>44469</v>
      </c>
      <c r="G32" s="13" t="s">
        <v>170</v>
      </c>
      <c r="H32" s="13" t="s">
        <v>171</v>
      </c>
      <c r="I32" s="371">
        <v>0</v>
      </c>
      <c r="J32" s="371">
        <v>0</v>
      </c>
      <c r="K32" s="371">
        <v>1</v>
      </c>
      <c r="L32" s="371">
        <v>0</v>
      </c>
      <c r="M32" s="128">
        <v>0.1</v>
      </c>
      <c r="N32" s="371">
        <v>0</v>
      </c>
      <c r="O32" s="371">
        <v>0</v>
      </c>
      <c r="P32" s="371"/>
      <c r="Q32" s="371"/>
      <c r="R32" s="276">
        <f t="shared" si="0"/>
        <v>0</v>
      </c>
      <c r="S32" s="136"/>
    </row>
    <row r="33" spans="1:19" ht="15.75" x14ac:dyDescent="0.25">
      <c r="A33" s="137"/>
      <c r="B33" s="33"/>
      <c r="C33" s="88" t="s">
        <v>233</v>
      </c>
      <c r="D33" s="33"/>
      <c r="E33" s="39"/>
      <c r="F33" s="39"/>
      <c r="G33" s="33"/>
      <c r="H33" s="33"/>
      <c r="I33" s="34"/>
      <c r="J33" s="34"/>
      <c r="K33" s="34"/>
      <c r="L33" s="34"/>
      <c r="M33" s="35">
        <f>SUM(M20:M32)</f>
        <v>1.0000000000000004</v>
      </c>
      <c r="N33" s="125"/>
      <c r="O33" s="125"/>
      <c r="P33" s="125"/>
      <c r="Q33" s="125"/>
      <c r="R33" s="278">
        <f>SUM(R20:R32)</f>
        <v>0.3</v>
      </c>
      <c r="S33" s="135"/>
    </row>
    <row r="34" spans="1:19" ht="142.5" customHeight="1" x14ac:dyDescent="0.25">
      <c r="A34" s="247">
        <v>26</v>
      </c>
      <c r="B34" s="244" t="s">
        <v>234</v>
      </c>
      <c r="C34" s="249" t="s">
        <v>235</v>
      </c>
      <c r="D34" s="249" t="s">
        <v>236</v>
      </c>
      <c r="E34" s="241">
        <v>44228</v>
      </c>
      <c r="F34" s="241">
        <v>44561</v>
      </c>
      <c r="G34" s="241" t="s">
        <v>237</v>
      </c>
      <c r="H34" s="243" t="s">
        <v>238</v>
      </c>
      <c r="I34" s="258">
        <v>0.25</v>
      </c>
      <c r="J34" s="259">
        <v>0.25</v>
      </c>
      <c r="K34" s="259">
        <v>0.25</v>
      </c>
      <c r="L34" s="259">
        <v>0.25</v>
      </c>
      <c r="M34" s="248">
        <v>0.05</v>
      </c>
      <c r="N34" s="258">
        <v>0.25</v>
      </c>
      <c r="O34" s="382">
        <v>0.25</v>
      </c>
      <c r="P34" s="259"/>
      <c r="Q34" s="37"/>
      <c r="R34" s="276">
        <f t="shared" si="0"/>
        <v>2.5000000000000001E-2</v>
      </c>
      <c r="S34" s="251" t="s">
        <v>753</v>
      </c>
    </row>
    <row r="35" spans="1:19" ht="105" x14ac:dyDescent="0.25">
      <c r="A35" s="247">
        <v>27</v>
      </c>
      <c r="B35" s="244" t="s">
        <v>246</v>
      </c>
      <c r="C35" s="249" t="s">
        <v>247</v>
      </c>
      <c r="D35" s="249" t="s">
        <v>248</v>
      </c>
      <c r="E35" s="241">
        <v>44228</v>
      </c>
      <c r="F35" s="241">
        <v>44469</v>
      </c>
      <c r="G35" s="241" t="s">
        <v>249</v>
      </c>
      <c r="H35" s="243" t="s">
        <v>250</v>
      </c>
      <c r="I35" s="258">
        <v>0.25</v>
      </c>
      <c r="J35" s="259">
        <v>0.25</v>
      </c>
      <c r="K35" s="259">
        <v>0.5</v>
      </c>
      <c r="L35" s="259">
        <v>0</v>
      </c>
      <c r="M35" s="248">
        <v>0.05</v>
      </c>
      <c r="N35" s="258">
        <v>0.25</v>
      </c>
      <c r="O35" s="382">
        <v>0.25</v>
      </c>
      <c r="P35" s="259"/>
      <c r="Q35" s="37"/>
      <c r="R35" s="276">
        <f t="shared" si="0"/>
        <v>2.5000000000000001E-2</v>
      </c>
      <c r="S35" s="251" t="s">
        <v>754</v>
      </c>
    </row>
    <row r="36" spans="1:19" ht="128.25" customHeight="1" x14ac:dyDescent="0.25">
      <c r="A36" s="247">
        <v>28</v>
      </c>
      <c r="B36" s="244" t="s">
        <v>251</v>
      </c>
      <c r="C36" s="249" t="s">
        <v>252</v>
      </c>
      <c r="D36" s="249" t="s">
        <v>253</v>
      </c>
      <c r="E36" s="241">
        <v>44228</v>
      </c>
      <c r="F36" s="241">
        <v>44561</v>
      </c>
      <c r="G36" s="241" t="s">
        <v>254</v>
      </c>
      <c r="H36" s="243" t="s">
        <v>255</v>
      </c>
      <c r="I36" s="258">
        <v>0.25</v>
      </c>
      <c r="J36" s="259">
        <v>0.25</v>
      </c>
      <c r="K36" s="259">
        <v>0.25</v>
      </c>
      <c r="L36" s="259">
        <v>0.25</v>
      </c>
      <c r="M36" s="248">
        <v>0.05</v>
      </c>
      <c r="N36" s="258">
        <v>0.25</v>
      </c>
      <c r="O36" s="382">
        <v>0.25</v>
      </c>
      <c r="P36" s="259"/>
      <c r="Q36" s="37"/>
      <c r="R36" s="276">
        <f t="shared" si="0"/>
        <v>2.5000000000000001E-2</v>
      </c>
      <c r="S36" s="251" t="s">
        <v>755</v>
      </c>
    </row>
    <row r="37" spans="1:19" ht="38.25" x14ac:dyDescent="0.25">
      <c r="A37" s="247">
        <v>29</v>
      </c>
      <c r="B37" s="244" t="s">
        <v>257</v>
      </c>
      <c r="C37" s="249" t="s">
        <v>258</v>
      </c>
      <c r="D37" s="249" t="s">
        <v>259</v>
      </c>
      <c r="E37" s="241">
        <v>44211</v>
      </c>
      <c r="F37" s="241">
        <v>44558</v>
      </c>
      <c r="G37" s="241" t="s">
        <v>260</v>
      </c>
      <c r="H37" s="243" t="s">
        <v>261</v>
      </c>
      <c r="I37" s="243">
        <v>0</v>
      </c>
      <c r="J37" s="245">
        <v>0</v>
      </c>
      <c r="K37" s="245">
        <v>0</v>
      </c>
      <c r="L37" s="245">
        <v>1</v>
      </c>
      <c r="M37" s="248">
        <v>0.05</v>
      </c>
      <c r="N37" s="15">
        <v>0</v>
      </c>
      <c r="O37" s="245">
        <v>0</v>
      </c>
      <c r="P37" s="245"/>
      <c r="Q37" s="371"/>
      <c r="R37" s="276">
        <f t="shared" si="0"/>
        <v>0</v>
      </c>
      <c r="S37" s="136"/>
    </row>
    <row r="38" spans="1:19" ht="51" x14ac:dyDescent="0.25">
      <c r="A38" s="247">
        <v>30</v>
      </c>
      <c r="B38" s="244" t="s">
        <v>262</v>
      </c>
      <c r="C38" s="249" t="s">
        <v>258</v>
      </c>
      <c r="D38" s="249" t="s">
        <v>263</v>
      </c>
      <c r="E38" s="241">
        <v>44501</v>
      </c>
      <c r="F38" s="241">
        <v>44558</v>
      </c>
      <c r="G38" s="241" t="s">
        <v>264</v>
      </c>
      <c r="H38" s="243" t="s">
        <v>265</v>
      </c>
      <c r="I38" s="243">
        <v>0</v>
      </c>
      <c r="J38" s="245">
        <v>0</v>
      </c>
      <c r="K38" s="245">
        <v>0</v>
      </c>
      <c r="L38" s="245">
        <v>2</v>
      </c>
      <c r="M38" s="128">
        <v>0.05</v>
      </c>
      <c r="N38" s="15">
        <v>0</v>
      </c>
      <c r="O38" s="371">
        <v>0</v>
      </c>
      <c r="P38" s="371"/>
      <c r="Q38" s="371"/>
      <c r="R38" s="276">
        <f t="shared" si="0"/>
        <v>0</v>
      </c>
      <c r="S38" s="136"/>
    </row>
    <row r="39" spans="1:19" ht="63.75" x14ac:dyDescent="0.25">
      <c r="A39" s="132">
        <v>31</v>
      </c>
      <c r="B39" s="12" t="s">
        <v>266</v>
      </c>
      <c r="C39" s="23" t="s">
        <v>267</v>
      </c>
      <c r="D39" s="23" t="s">
        <v>268</v>
      </c>
      <c r="E39" s="36">
        <v>44228</v>
      </c>
      <c r="F39" s="36">
        <v>44561</v>
      </c>
      <c r="G39" s="38" t="s">
        <v>269</v>
      </c>
      <c r="H39" s="23" t="s">
        <v>270</v>
      </c>
      <c r="I39" s="15">
        <v>0</v>
      </c>
      <c r="J39" s="371">
        <v>0</v>
      </c>
      <c r="K39" s="371">
        <v>2</v>
      </c>
      <c r="L39" s="371">
        <v>1</v>
      </c>
      <c r="M39" s="128">
        <v>0.15</v>
      </c>
      <c r="N39" s="15">
        <v>0</v>
      </c>
      <c r="O39" s="371">
        <v>0</v>
      </c>
      <c r="P39" s="371"/>
      <c r="Q39" s="371"/>
      <c r="R39" s="276">
        <f t="shared" si="0"/>
        <v>0</v>
      </c>
      <c r="S39" s="136"/>
    </row>
    <row r="40" spans="1:19" ht="91.5" customHeight="1" x14ac:dyDescent="0.25">
      <c r="A40" s="247">
        <v>32</v>
      </c>
      <c r="B40" s="244" t="s">
        <v>271</v>
      </c>
      <c r="C40" s="249" t="s">
        <v>272</v>
      </c>
      <c r="D40" s="249" t="s">
        <v>273</v>
      </c>
      <c r="E40" s="241">
        <v>44228</v>
      </c>
      <c r="F40" s="241">
        <v>44545</v>
      </c>
      <c r="G40" s="260" t="s">
        <v>254</v>
      </c>
      <c r="H40" s="249" t="s">
        <v>274</v>
      </c>
      <c r="I40" s="258">
        <v>0.25</v>
      </c>
      <c r="J40" s="259">
        <v>0.25</v>
      </c>
      <c r="K40" s="259">
        <v>0.25</v>
      </c>
      <c r="L40" s="259">
        <v>0.25</v>
      </c>
      <c r="M40" s="248">
        <v>0.1</v>
      </c>
      <c r="N40" s="258">
        <v>0.25</v>
      </c>
      <c r="O40" s="382">
        <v>0.25</v>
      </c>
      <c r="P40" s="259"/>
      <c r="Q40" s="37"/>
      <c r="R40" s="276">
        <f t="shared" si="0"/>
        <v>0.05</v>
      </c>
      <c r="S40" s="251" t="s">
        <v>756</v>
      </c>
    </row>
    <row r="41" spans="1:19" ht="110.25" customHeight="1" x14ac:dyDescent="0.25">
      <c r="A41" s="247">
        <v>33</v>
      </c>
      <c r="B41" s="244" t="s">
        <v>276</v>
      </c>
      <c r="C41" s="249" t="s">
        <v>277</v>
      </c>
      <c r="D41" s="249" t="s">
        <v>278</v>
      </c>
      <c r="E41" s="241">
        <v>44228</v>
      </c>
      <c r="F41" s="241">
        <v>44545</v>
      </c>
      <c r="G41" s="260" t="s">
        <v>254</v>
      </c>
      <c r="H41" s="249" t="s">
        <v>274</v>
      </c>
      <c r="I41" s="258">
        <v>0.25</v>
      </c>
      <c r="J41" s="259">
        <v>0.15</v>
      </c>
      <c r="K41" s="259">
        <v>0.25</v>
      </c>
      <c r="L41" s="259">
        <v>0.35</v>
      </c>
      <c r="M41" s="248">
        <v>0.1</v>
      </c>
      <c r="N41" s="258">
        <v>0.25</v>
      </c>
      <c r="O41" s="382">
        <v>0.15</v>
      </c>
      <c r="P41" s="259"/>
      <c r="Q41" s="37"/>
      <c r="R41" s="276">
        <f t="shared" si="0"/>
        <v>4.0000000000000008E-2</v>
      </c>
      <c r="S41" s="251" t="s">
        <v>757</v>
      </c>
    </row>
    <row r="42" spans="1:19" ht="165.75" customHeight="1" x14ac:dyDescent="0.25">
      <c r="A42" s="247">
        <v>34</v>
      </c>
      <c r="B42" s="244" t="s">
        <v>279</v>
      </c>
      <c r="C42" s="249" t="s">
        <v>280</v>
      </c>
      <c r="D42" s="249" t="s">
        <v>281</v>
      </c>
      <c r="E42" s="241">
        <v>43862</v>
      </c>
      <c r="F42" s="241">
        <v>44561</v>
      </c>
      <c r="G42" s="260" t="s">
        <v>282</v>
      </c>
      <c r="H42" s="249" t="s">
        <v>283</v>
      </c>
      <c r="I42" s="243">
        <v>100</v>
      </c>
      <c r="J42" s="245">
        <v>100</v>
      </c>
      <c r="K42" s="245">
        <v>100</v>
      </c>
      <c r="L42" s="245">
        <v>100</v>
      </c>
      <c r="M42" s="248">
        <v>0.15</v>
      </c>
      <c r="N42" s="243">
        <v>100</v>
      </c>
      <c r="O42" s="359">
        <v>100</v>
      </c>
      <c r="P42" s="245"/>
      <c r="Q42" s="371"/>
      <c r="R42" s="276">
        <f t="shared" si="0"/>
        <v>7.4999999999999997E-2</v>
      </c>
      <c r="S42" s="250" t="s">
        <v>758</v>
      </c>
    </row>
    <row r="43" spans="1:19" ht="315" x14ac:dyDescent="0.25">
      <c r="A43" s="247">
        <v>35</v>
      </c>
      <c r="B43" s="244" t="s">
        <v>285</v>
      </c>
      <c r="C43" s="249" t="s">
        <v>286</v>
      </c>
      <c r="D43" s="249" t="s">
        <v>287</v>
      </c>
      <c r="E43" s="241">
        <v>43862</v>
      </c>
      <c r="F43" s="241">
        <v>44545</v>
      </c>
      <c r="G43" s="260" t="s">
        <v>288</v>
      </c>
      <c r="H43" s="249" t="s">
        <v>289</v>
      </c>
      <c r="I43" s="243">
        <v>175</v>
      </c>
      <c r="J43" s="245">
        <v>175</v>
      </c>
      <c r="K43" s="245">
        <v>175</v>
      </c>
      <c r="L43" s="245">
        <v>175</v>
      </c>
      <c r="M43" s="248">
        <v>0.15</v>
      </c>
      <c r="N43" s="243">
        <v>169</v>
      </c>
      <c r="O43" s="386">
        <v>127</v>
      </c>
      <c r="P43" s="245"/>
      <c r="Q43" s="371"/>
      <c r="R43" s="276">
        <f t="shared" si="0"/>
        <v>6.3428571428571431E-2</v>
      </c>
      <c r="S43" s="268" t="s">
        <v>759</v>
      </c>
    </row>
    <row r="44" spans="1:19" ht="76.5" x14ac:dyDescent="0.25">
      <c r="A44" s="132">
        <v>36</v>
      </c>
      <c r="B44" s="12" t="s">
        <v>290</v>
      </c>
      <c r="C44" s="13" t="s">
        <v>168</v>
      </c>
      <c r="D44" s="13" t="s">
        <v>169</v>
      </c>
      <c r="E44" s="36">
        <v>44228</v>
      </c>
      <c r="F44" s="36">
        <v>44469</v>
      </c>
      <c r="G44" s="13" t="s">
        <v>170</v>
      </c>
      <c r="H44" s="13" t="s">
        <v>171</v>
      </c>
      <c r="I44" s="371">
        <v>0</v>
      </c>
      <c r="J44" s="371">
        <v>0</v>
      </c>
      <c r="K44" s="371">
        <v>1</v>
      </c>
      <c r="L44" s="371">
        <v>0</v>
      </c>
      <c r="M44" s="128">
        <v>0.1</v>
      </c>
      <c r="N44" s="371">
        <v>0</v>
      </c>
      <c r="O44" s="371">
        <v>0</v>
      </c>
      <c r="P44" s="371"/>
      <c r="Q44" s="371"/>
      <c r="R44" s="276">
        <f t="shared" si="0"/>
        <v>0</v>
      </c>
      <c r="S44" s="251"/>
    </row>
    <row r="45" spans="1:19" ht="15.75" x14ac:dyDescent="0.25">
      <c r="A45" s="138"/>
      <c r="B45" s="88"/>
      <c r="C45" s="88" t="s">
        <v>291</v>
      </c>
      <c r="D45" s="33"/>
      <c r="E45" s="39"/>
      <c r="F45" s="39"/>
      <c r="G45" s="33"/>
      <c r="H45" s="33"/>
      <c r="I45" s="34"/>
      <c r="J45" s="34"/>
      <c r="K45" s="34"/>
      <c r="L45" s="34"/>
      <c r="M45" s="35">
        <f>SUM(M34:M44)</f>
        <v>1</v>
      </c>
      <c r="N45" s="125"/>
      <c r="O45" s="125"/>
      <c r="P45" s="125"/>
      <c r="Q45" s="125"/>
      <c r="R45" s="278">
        <f>SUM(R34:R44)</f>
        <v>0.30342857142857144</v>
      </c>
      <c r="S45" s="135"/>
    </row>
    <row r="46" spans="1:19" ht="267.75" customHeight="1" x14ac:dyDescent="0.25">
      <c r="A46" s="247">
        <v>37</v>
      </c>
      <c r="B46" s="261" t="s">
        <v>292</v>
      </c>
      <c r="C46" s="252" t="s">
        <v>293</v>
      </c>
      <c r="D46" s="252" t="s">
        <v>294</v>
      </c>
      <c r="E46" s="241">
        <v>44197</v>
      </c>
      <c r="F46" s="241">
        <v>44286</v>
      </c>
      <c r="G46" s="252" t="s">
        <v>295</v>
      </c>
      <c r="H46" s="252" t="s">
        <v>296</v>
      </c>
      <c r="I46" s="363">
        <v>3</v>
      </c>
      <c r="J46" s="243">
        <v>0</v>
      </c>
      <c r="K46" s="243">
        <v>0</v>
      </c>
      <c r="L46" s="243">
        <v>0</v>
      </c>
      <c r="M46" s="248">
        <v>0.1</v>
      </c>
      <c r="N46" s="243">
        <v>3</v>
      </c>
      <c r="O46" s="243">
        <v>0</v>
      </c>
      <c r="P46" s="243"/>
      <c r="Q46" s="243"/>
      <c r="R46" s="276">
        <f t="shared" si="0"/>
        <v>0.1</v>
      </c>
      <c r="S46" s="267"/>
    </row>
    <row r="47" spans="1:19" ht="140.25" customHeight="1" x14ac:dyDescent="0.25">
      <c r="A47" s="247">
        <v>38</v>
      </c>
      <c r="B47" s="261" t="s">
        <v>300</v>
      </c>
      <c r="C47" s="252" t="s">
        <v>301</v>
      </c>
      <c r="D47" s="252" t="s">
        <v>302</v>
      </c>
      <c r="E47" s="241">
        <v>43845</v>
      </c>
      <c r="F47" s="241">
        <v>44500</v>
      </c>
      <c r="G47" s="252" t="s">
        <v>726</v>
      </c>
      <c r="H47" s="252" t="s">
        <v>303</v>
      </c>
      <c r="I47" s="243">
        <v>0</v>
      </c>
      <c r="J47" s="243">
        <v>1</v>
      </c>
      <c r="K47" s="243">
        <v>1</v>
      </c>
      <c r="L47" s="243">
        <v>1</v>
      </c>
      <c r="M47" s="248">
        <v>0.1</v>
      </c>
      <c r="N47" s="15">
        <v>0</v>
      </c>
      <c r="O47" s="361">
        <v>1</v>
      </c>
      <c r="P47" s="243"/>
      <c r="Q47" s="243"/>
      <c r="R47" s="276">
        <f t="shared" si="0"/>
        <v>3.3333333333333333E-2</v>
      </c>
      <c r="S47" s="385" t="s">
        <v>747</v>
      </c>
    </row>
    <row r="48" spans="1:19" ht="102.75" customHeight="1" x14ac:dyDescent="0.25">
      <c r="A48" s="247">
        <v>39</v>
      </c>
      <c r="B48" s="261" t="s">
        <v>304</v>
      </c>
      <c r="C48" s="252" t="s">
        <v>305</v>
      </c>
      <c r="D48" s="252" t="s">
        <v>306</v>
      </c>
      <c r="E48" s="241">
        <v>44287</v>
      </c>
      <c r="F48" s="241">
        <v>44286</v>
      </c>
      <c r="G48" s="252" t="s">
        <v>307</v>
      </c>
      <c r="H48" s="252" t="s">
        <v>308</v>
      </c>
      <c r="I48" s="363">
        <v>1</v>
      </c>
      <c r="J48" s="243">
        <v>0</v>
      </c>
      <c r="K48" s="243">
        <v>0</v>
      </c>
      <c r="L48" s="243">
        <v>0</v>
      </c>
      <c r="M48" s="248">
        <v>0.1</v>
      </c>
      <c r="N48" s="243">
        <v>1</v>
      </c>
      <c r="O48" s="243">
        <v>0</v>
      </c>
      <c r="P48" s="243"/>
      <c r="Q48" s="243"/>
      <c r="R48" s="276">
        <f t="shared" si="0"/>
        <v>0.1</v>
      </c>
      <c r="S48" s="269"/>
    </row>
    <row r="49" spans="1:19" ht="25.5" x14ac:dyDescent="0.25">
      <c r="A49" s="247">
        <v>40</v>
      </c>
      <c r="B49" s="261" t="s">
        <v>309</v>
      </c>
      <c r="C49" s="252" t="s">
        <v>310</v>
      </c>
      <c r="D49" s="252" t="s">
        <v>311</v>
      </c>
      <c r="E49" s="241">
        <v>44378</v>
      </c>
      <c r="F49" s="241">
        <v>44561</v>
      </c>
      <c r="G49" s="252" t="s">
        <v>312</v>
      </c>
      <c r="H49" s="252" t="s">
        <v>313</v>
      </c>
      <c r="I49" s="363">
        <v>0</v>
      </c>
      <c r="J49" s="243">
        <v>0</v>
      </c>
      <c r="K49" s="243">
        <v>0</v>
      </c>
      <c r="L49" s="243">
        <v>1</v>
      </c>
      <c r="M49" s="248">
        <v>0.1</v>
      </c>
      <c r="N49" s="15">
        <v>0</v>
      </c>
      <c r="O49" s="243">
        <v>0</v>
      </c>
      <c r="P49" s="243"/>
      <c r="Q49" s="243"/>
      <c r="R49" s="276">
        <f t="shared" si="0"/>
        <v>0</v>
      </c>
      <c r="S49" s="136"/>
    </row>
    <row r="50" spans="1:19" ht="81" customHeight="1" x14ac:dyDescent="0.25">
      <c r="A50" s="247">
        <v>41</v>
      </c>
      <c r="B50" s="261" t="s">
        <v>314</v>
      </c>
      <c r="C50" s="252" t="s">
        <v>315</v>
      </c>
      <c r="D50" s="252" t="s">
        <v>316</v>
      </c>
      <c r="E50" s="241" t="s">
        <v>317</v>
      </c>
      <c r="F50" s="241" t="s">
        <v>318</v>
      </c>
      <c r="G50" s="252" t="s">
        <v>725</v>
      </c>
      <c r="H50" s="252" t="s">
        <v>319</v>
      </c>
      <c r="I50" s="242">
        <v>4</v>
      </c>
      <c r="J50" s="242">
        <v>6</v>
      </c>
      <c r="K50" s="242">
        <v>3</v>
      </c>
      <c r="L50" s="242">
        <v>2</v>
      </c>
      <c r="M50" s="248">
        <v>0.1</v>
      </c>
      <c r="N50" s="242">
        <v>4</v>
      </c>
      <c r="O50" s="362">
        <v>6</v>
      </c>
      <c r="P50" s="242"/>
      <c r="Q50" s="242"/>
      <c r="R50" s="288">
        <f t="shared" si="0"/>
        <v>6.6666666666666666E-2</v>
      </c>
      <c r="S50" s="251" t="s">
        <v>748</v>
      </c>
    </row>
    <row r="51" spans="1:19" ht="135" x14ac:dyDescent="0.25">
      <c r="A51" s="247">
        <v>42</v>
      </c>
      <c r="B51" s="261" t="s">
        <v>320</v>
      </c>
      <c r="C51" s="252" t="s">
        <v>321</v>
      </c>
      <c r="D51" s="252" t="s">
        <v>322</v>
      </c>
      <c r="E51" s="241" t="s">
        <v>317</v>
      </c>
      <c r="F51" s="241" t="s">
        <v>323</v>
      </c>
      <c r="G51" s="252" t="s">
        <v>324</v>
      </c>
      <c r="H51" s="252" t="s">
        <v>325</v>
      </c>
      <c r="I51" s="242">
        <v>0</v>
      </c>
      <c r="J51" s="242">
        <v>1</v>
      </c>
      <c r="K51" s="242">
        <v>0</v>
      </c>
      <c r="L51" s="242">
        <v>0</v>
      </c>
      <c r="M51" s="248">
        <v>0.05</v>
      </c>
      <c r="N51" s="27">
        <v>0</v>
      </c>
      <c r="O51" s="362">
        <v>1</v>
      </c>
      <c r="P51" s="242"/>
      <c r="Q51" s="242"/>
      <c r="R51" s="276">
        <f t="shared" si="0"/>
        <v>0.05</v>
      </c>
      <c r="S51" s="251" t="s">
        <v>749</v>
      </c>
    </row>
    <row r="52" spans="1:19" ht="38.25" x14ac:dyDescent="0.25">
      <c r="A52" s="132">
        <v>43</v>
      </c>
      <c r="B52" s="25" t="s">
        <v>326</v>
      </c>
      <c r="C52" s="13" t="s">
        <v>327</v>
      </c>
      <c r="D52" s="13" t="s">
        <v>322</v>
      </c>
      <c r="E52" s="36" t="s">
        <v>317</v>
      </c>
      <c r="F52" s="36">
        <v>44469</v>
      </c>
      <c r="G52" s="13" t="s">
        <v>324</v>
      </c>
      <c r="H52" s="13" t="s">
        <v>325</v>
      </c>
      <c r="I52" s="364">
        <v>0</v>
      </c>
      <c r="J52" s="27">
        <v>0</v>
      </c>
      <c r="K52" s="27">
        <v>1</v>
      </c>
      <c r="L52" s="27">
        <v>0</v>
      </c>
      <c r="M52" s="128">
        <v>0.05</v>
      </c>
      <c r="N52" s="27">
        <v>0</v>
      </c>
      <c r="O52" s="27">
        <v>0</v>
      </c>
      <c r="P52" s="27"/>
      <c r="Q52" s="27"/>
      <c r="R52" s="276">
        <f t="shared" si="0"/>
        <v>0</v>
      </c>
      <c r="S52" s="136"/>
    </row>
    <row r="53" spans="1:19" ht="90" x14ac:dyDescent="0.25">
      <c r="A53" s="132">
        <v>44</v>
      </c>
      <c r="B53" s="261" t="s">
        <v>328</v>
      </c>
      <c r="C53" s="252" t="s">
        <v>329</v>
      </c>
      <c r="D53" s="252" t="s">
        <v>330</v>
      </c>
      <c r="E53" s="241">
        <v>44211</v>
      </c>
      <c r="F53" s="241">
        <v>44469</v>
      </c>
      <c r="G53" s="252" t="s">
        <v>331</v>
      </c>
      <c r="H53" s="252" t="s">
        <v>332</v>
      </c>
      <c r="I53" s="243">
        <v>0</v>
      </c>
      <c r="J53" s="243">
        <v>1</v>
      </c>
      <c r="K53" s="243">
        <v>1</v>
      </c>
      <c r="L53" s="243">
        <v>0</v>
      </c>
      <c r="M53" s="248">
        <v>0.1</v>
      </c>
      <c r="N53" s="15">
        <v>0</v>
      </c>
      <c r="O53" s="361">
        <v>1</v>
      </c>
      <c r="P53" s="15"/>
      <c r="Q53" s="15"/>
      <c r="R53" s="276">
        <f t="shared" si="0"/>
        <v>0.05</v>
      </c>
      <c r="S53" s="251" t="s">
        <v>750</v>
      </c>
    </row>
    <row r="54" spans="1:19" ht="51" x14ac:dyDescent="0.25">
      <c r="A54" s="132">
        <v>45</v>
      </c>
      <c r="B54" s="25" t="s">
        <v>334</v>
      </c>
      <c r="C54" s="13" t="s">
        <v>335</v>
      </c>
      <c r="D54" s="13" t="s">
        <v>336</v>
      </c>
      <c r="E54" s="36">
        <v>44211</v>
      </c>
      <c r="F54" s="36">
        <v>44560</v>
      </c>
      <c r="G54" s="13" t="s">
        <v>337</v>
      </c>
      <c r="H54" s="13" t="s">
        <v>338</v>
      </c>
      <c r="I54" s="363">
        <v>0</v>
      </c>
      <c r="J54" s="15">
        <v>0</v>
      </c>
      <c r="K54" s="15">
        <v>1</v>
      </c>
      <c r="L54" s="15">
        <v>1</v>
      </c>
      <c r="M54" s="128">
        <v>0.05</v>
      </c>
      <c r="N54" s="15">
        <v>0</v>
      </c>
      <c r="O54" s="15">
        <v>0</v>
      </c>
      <c r="P54" s="15"/>
      <c r="Q54" s="15"/>
      <c r="R54" s="276">
        <f t="shared" si="0"/>
        <v>0</v>
      </c>
      <c r="S54" s="136"/>
    </row>
    <row r="55" spans="1:19" ht="135" x14ac:dyDescent="0.25">
      <c r="A55" s="132">
        <v>46</v>
      </c>
      <c r="B55" s="261" t="s">
        <v>339</v>
      </c>
      <c r="C55" s="252" t="s">
        <v>340</v>
      </c>
      <c r="D55" s="252" t="s">
        <v>341</v>
      </c>
      <c r="E55" s="241">
        <v>44211</v>
      </c>
      <c r="F55" s="241">
        <v>44377</v>
      </c>
      <c r="G55" s="252" t="s">
        <v>342</v>
      </c>
      <c r="H55" s="252" t="s">
        <v>343</v>
      </c>
      <c r="I55" s="243">
        <v>0</v>
      </c>
      <c r="J55" s="243">
        <v>1</v>
      </c>
      <c r="K55" s="243">
        <v>0</v>
      </c>
      <c r="L55" s="243">
        <v>0</v>
      </c>
      <c r="M55" s="248">
        <v>0.05</v>
      </c>
      <c r="N55" s="15">
        <v>0</v>
      </c>
      <c r="O55" s="361">
        <v>1</v>
      </c>
      <c r="P55" s="15"/>
      <c r="Q55" s="15"/>
      <c r="R55" s="276">
        <f t="shared" si="0"/>
        <v>0.05</v>
      </c>
      <c r="S55" s="251" t="s">
        <v>751</v>
      </c>
    </row>
    <row r="56" spans="1:19" ht="145.5" customHeight="1" x14ac:dyDescent="0.25">
      <c r="A56" s="247">
        <v>47</v>
      </c>
      <c r="B56" s="261" t="s">
        <v>344</v>
      </c>
      <c r="C56" s="252" t="s">
        <v>345</v>
      </c>
      <c r="D56" s="252" t="s">
        <v>346</v>
      </c>
      <c r="E56" s="241">
        <v>44211</v>
      </c>
      <c r="F56" s="241">
        <v>44561</v>
      </c>
      <c r="G56" s="252" t="s">
        <v>347</v>
      </c>
      <c r="H56" s="252" t="s">
        <v>338</v>
      </c>
      <c r="I56" s="243">
        <v>1</v>
      </c>
      <c r="J56" s="243">
        <v>1</v>
      </c>
      <c r="K56" s="243">
        <v>1</v>
      </c>
      <c r="L56" s="243">
        <v>1</v>
      </c>
      <c r="M56" s="248">
        <v>0.1</v>
      </c>
      <c r="N56" s="243">
        <v>1</v>
      </c>
      <c r="O56" s="361">
        <v>1</v>
      </c>
      <c r="P56" s="243"/>
      <c r="Q56" s="243"/>
      <c r="R56" s="276">
        <f t="shared" si="0"/>
        <v>0.05</v>
      </c>
      <c r="S56" s="251" t="s">
        <v>752</v>
      </c>
    </row>
    <row r="57" spans="1:19" ht="76.5" x14ac:dyDescent="0.25">
      <c r="A57" s="132">
        <v>48</v>
      </c>
      <c r="B57" s="25" t="s">
        <v>348</v>
      </c>
      <c r="C57" s="13" t="s">
        <v>349</v>
      </c>
      <c r="D57" s="13" t="s">
        <v>169</v>
      </c>
      <c r="E57" s="36">
        <v>44228</v>
      </c>
      <c r="F57" s="36">
        <v>44469</v>
      </c>
      <c r="G57" s="13" t="s">
        <v>170</v>
      </c>
      <c r="H57" s="13" t="s">
        <v>171</v>
      </c>
      <c r="I57" s="363">
        <v>0</v>
      </c>
      <c r="J57" s="15">
        <v>0</v>
      </c>
      <c r="K57" s="15">
        <v>0</v>
      </c>
      <c r="L57" s="15">
        <v>1</v>
      </c>
      <c r="M57" s="128">
        <v>0.1</v>
      </c>
      <c r="N57" s="15">
        <v>0</v>
      </c>
      <c r="O57" s="15">
        <v>0</v>
      </c>
      <c r="P57" s="15"/>
      <c r="Q57" s="15"/>
      <c r="R57" s="276">
        <f t="shared" si="0"/>
        <v>0</v>
      </c>
      <c r="S57" s="136"/>
    </row>
    <row r="58" spans="1:19" ht="15.75" x14ac:dyDescent="0.25">
      <c r="A58" s="139"/>
      <c r="B58" s="89"/>
      <c r="C58" s="89" t="s">
        <v>173</v>
      </c>
      <c r="D58" s="30"/>
      <c r="E58" s="40"/>
      <c r="F58" s="40"/>
      <c r="G58" s="30"/>
      <c r="H58" s="30"/>
      <c r="I58" s="31"/>
      <c r="J58" s="31"/>
      <c r="K58" s="31"/>
      <c r="L58" s="31"/>
      <c r="M58" s="32">
        <f>SUM(M46:M57)</f>
        <v>1.0000000000000002</v>
      </c>
      <c r="N58" s="125"/>
      <c r="O58" s="125"/>
      <c r="P58" s="125"/>
      <c r="Q58" s="125"/>
      <c r="R58" s="278">
        <f>SUM(R46:R57)</f>
        <v>0.49999999999999994</v>
      </c>
      <c r="S58" s="135"/>
    </row>
    <row r="59" spans="1:19" ht="63.75" x14ac:dyDescent="0.25">
      <c r="A59" s="132">
        <v>49</v>
      </c>
      <c r="B59" s="261" t="s">
        <v>350</v>
      </c>
      <c r="C59" s="254" t="s">
        <v>351</v>
      </c>
      <c r="D59" s="254" t="s">
        <v>496</v>
      </c>
      <c r="E59" s="257">
        <v>44287</v>
      </c>
      <c r="F59" s="257">
        <v>44377</v>
      </c>
      <c r="G59" s="254" t="s">
        <v>353</v>
      </c>
      <c r="H59" s="254" t="s">
        <v>354</v>
      </c>
      <c r="I59" s="243">
        <v>0</v>
      </c>
      <c r="J59" s="243">
        <v>1</v>
      </c>
      <c r="K59" s="243">
        <v>0</v>
      </c>
      <c r="L59" s="243">
        <v>0</v>
      </c>
      <c r="M59" s="248">
        <v>0.05</v>
      </c>
      <c r="N59" s="15">
        <v>0</v>
      </c>
      <c r="O59" s="361">
        <v>1</v>
      </c>
      <c r="P59" s="15"/>
      <c r="Q59" s="127"/>
      <c r="R59" s="276">
        <f t="shared" si="0"/>
        <v>0.05</v>
      </c>
      <c r="S59" s="251" t="s">
        <v>744</v>
      </c>
    </row>
    <row r="60" spans="1:19" ht="41.25" customHeight="1" x14ac:dyDescent="0.25">
      <c r="A60" s="132">
        <v>50</v>
      </c>
      <c r="B60" s="261" t="s">
        <v>357</v>
      </c>
      <c r="C60" s="254" t="s">
        <v>358</v>
      </c>
      <c r="D60" s="254" t="s">
        <v>359</v>
      </c>
      <c r="E60" s="257">
        <v>44317</v>
      </c>
      <c r="F60" s="257">
        <v>44545</v>
      </c>
      <c r="G60" s="254" t="s">
        <v>360</v>
      </c>
      <c r="H60" s="254" t="s">
        <v>497</v>
      </c>
      <c r="I60" s="243">
        <v>0</v>
      </c>
      <c r="J60" s="243">
        <v>1</v>
      </c>
      <c r="K60" s="243">
        <v>0</v>
      </c>
      <c r="L60" s="243">
        <v>1</v>
      </c>
      <c r="M60" s="248">
        <v>0.05</v>
      </c>
      <c r="N60" s="15">
        <v>0</v>
      </c>
      <c r="O60" s="361">
        <v>1</v>
      </c>
      <c r="P60" s="15"/>
      <c r="Q60" s="127"/>
      <c r="R60" s="276">
        <f t="shared" si="0"/>
        <v>2.5000000000000001E-2</v>
      </c>
      <c r="S60" s="509" t="s">
        <v>771</v>
      </c>
    </row>
    <row r="61" spans="1:19" ht="63.75" x14ac:dyDescent="0.25">
      <c r="A61" s="132">
        <v>51</v>
      </c>
      <c r="B61" s="25" t="s">
        <v>362</v>
      </c>
      <c r="C61" s="93" t="s">
        <v>363</v>
      </c>
      <c r="D61" s="93" t="s">
        <v>364</v>
      </c>
      <c r="E61" s="94">
        <v>44409</v>
      </c>
      <c r="F61" s="94">
        <v>44470</v>
      </c>
      <c r="G61" s="93" t="s">
        <v>365</v>
      </c>
      <c r="H61" s="93" t="s">
        <v>366</v>
      </c>
      <c r="I61" s="15">
        <v>0</v>
      </c>
      <c r="J61" s="15">
        <v>0</v>
      </c>
      <c r="K61" s="15">
        <v>1</v>
      </c>
      <c r="L61" s="15">
        <v>0</v>
      </c>
      <c r="M61" s="128">
        <v>0.1</v>
      </c>
      <c r="N61" s="15">
        <v>0</v>
      </c>
      <c r="O61" s="15">
        <v>0</v>
      </c>
      <c r="P61" s="15"/>
      <c r="Q61" s="127"/>
      <c r="R61" s="276">
        <f t="shared" si="0"/>
        <v>0</v>
      </c>
      <c r="S61" s="136"/>
    </row>
    <row r="62" spans="1:19" ht="92.25" customHeight="1" x14ac:dyDescent="0.25">
      <c r="A62" s="132">
        <v>52</v>
      </c>
      <c r="B62" s="261" t="s">
        <v>367</v>
      </c>
      <c r="C62" s="254" t="s">
        <v>368</v>
      </c>
      <c r="D62" s="254" t="s">
        <v>498</v>
      </c>
      <c r="E62" s="257">
        <v>44228</v>
      </c>
      <c r="F62" s="257">
        <v>44545</v>
      </c>
      <c r="G62" s="254" t="s">
        <v>370</v>
      </c>
      <c r="H62" s="254" t="s">
        <v>371</v>
      </c>
      <c r="I62" s="243">
        <v>0</v>
      </c>
      <c r="J62" s="243">
        <v>1</v>
      </c>
      <c r="K62" s="243">
        <v>0</v>
      </c>
      <c r="L62" s="243">
        <v>1</v>
      </c>
      <c r="M62" s="248">
        <v>0.1</v>
      </c>
      <c r="N62" s="15">
        <v>0</v>
      </c>
      <c r="O62" s="361">
        <v>1</v>
      </c>
      <c r="P62" s="15"/>
      <c r="Q62" s="127"/>
      <c r="R62" s="276">
        <f t="shared" si="0"/>
        <v>0.05</v>
      </c>
      <c r="S62" s="251" t="s">
        <v>743</v>
      </c>
    </row>
    <row r="63" spans="1:19" ht="76.5" x14ac:dyDescent="0.25">
      <c r="A63" s="132">
        <v>53</v>
      </c>
      <c r="B63" s="25" t="s">
        <v>373</v>
      </c>
      <c r="C63" s="93" t="s">
        <v>374</v>
      </c>
      <c r="D63" s="93" t="s">
        <v>375</v>
      </c>
      <c r="E63" s="94">
        <v>44287</v>
      </c>
      <c r="F63" s="94">
        <v>44561</v>
      </c>
      <c r="G63" s="93" t="s">
        <v>376</v>
      </c>
      <c r="H63" s="93" t="s">
        <v>377</v>
      </c>
      <c r="I63" s="15">
        <v>0</v>
      </c>
      <c r="J63" s="15">
        <v>0</v>
      </c>
      <c r="K63" s="373">
        <v>1</v>
      </c>
      <c r="L63" s="90">
        <v>1</v>
      </c>
      <c r="M63" s="128">
        <v>0.1</v>
      </c>
      <c r="N63" s="15">
        <v>0</v>
      </c>
      <c r="O63" s="15">
        <v>0</v>
      </c>
      <c r="P63" s="90"/>
      <c r="Q63" s="127"/>
      <c r="R63" s="276">
        <f t="shared" si="0"/>
        <v>0</v>
      </c>
      <c r="S63" s="136"/>
    </row>
    <row r="64" spans="1:19" ht="102" x14ac:dyDescent="0.25">
      <c r="A64" s="132">
        <v>54</v>
      </c>
      <c r="B64" s="261" t="s">
        <v>378</v>
      </c>
      <c r="C64" s="254" t="s">
        <v>499</v>
      </c>
      <c r="D64" s="254" t="s">
        <v>500</v>
      </c>
      <c r="E64" s="257">
        <v>44228</v>
      </c>
      <c r="F64" s="257">
        <v>44561</v>
      </c>
      <c r="G64" s="254" t="s">
        <v>501</v>
      </c>
      <c r="H64" s="254" t="s">
        <v>377</v>
      </c>
      <c r="I64" s="243">
        <v>0</v>
      </c>
      <c r="J64" s="243">
        <v>0</v>
      </c>
      <c r="K64" s="243">
        <v>1</v>
      </c>
      <c r="L64" s="243">
        <v>1</v>
      </c>
      <c r="M64" s="128">
        <v>0.05</v>
      </c>
      <c r="N64" s="15">
        <v>0</v>
      </c>
      <c r="O64" s="15">
        <v>0</v>
      </c>
      <c r="P64" s="15"/>
      <c r="Q64" s="127"/>
      <c r="R64" s="276">
        <f t="shared" si="0"/>
        <v>0</v>
      </c>
      <c r="S64" s="136"/>
    </row>
    <row r="65" spans="1:19" ht="117" customHeight="1" x14ac:dyDescent="0.25">
      <c r="A65" s="247">
        <v>55</v>
      </c>
      <c r="B65" s="261" t="s">
        <v>382</v>
      </c>
      <c r="C65" s="254" t="s">
        <v>383</v>
      </c>
      <c r="D65" s="254" t="s">
        <v>384</v>
      </c>
      <c r="E65" s="257">
        <v>44228</v>
      </c>
      <c r="F65" s="257">
        <v>44530</v>
      </c>
      <c r="G65" s="254" t="s">
        <v>385</v>
      </c>
      <c r="H65" s="254" t="s">
        <v>377</v>
      </c>
      <c r="I65" s="363">
        <v>1</v>
      </c>
      <c r="J65" s="243">
        <v>0</v>
      </c>
      <c r="K65" s="243">
        <v>1</v>
      </c>
      <c r="L65" s="243">
        <v>0</v>
      </c>
      <c r="M65" s="248">
        <v>0.05</v>
      </c>
      <c r="N65" s="243">
        <v>1</v>
      </c>
      <c r="O65" s="243">
        <v>0</v>
      </c>
      <c r="P65" s="243"/>
      <c r="Q65" s="127"/>
      <c r="R65" s="276">
        <f t="shared" si="0"/>
        <v>2.5000000000000001E-2</v>
      </c>
      <c r="S65" s="251"/>
    </row>
    <row r="66" spans="1:19" ht="76.5" x14ac:dyDescent="0.25">
      <c r="A66" s="132">
        <v>56</v>
      </c>
      <c r="B66" s="25" t="s">
        <v>386</v>
      </c>
      <c r="C66" s="95" t="s">
        <v>387</v>
      </c>
      <c r="D66" s="95" t="s">
        <v>388</v>
      </c>
      <c r="E66" s="94">
        <v>44287</v>
      </c>
      <c r="F66" s="94">
        <v>44545</v>
      </c>
      <c r="G66" s="93" t="s">
        <v>389</v>
      </c>
      <c r="H66" s="93" t="s">
        <v>390</v>
      </c>
      <c r="I66" s="363">
        <v>0</v>
      </c>
      <c r="J66" s="15">
        <v>0</v>
      </c>
      <c r="K66" s="15">
        <v>0</v>
      </c>
      <c r="L66" s="15">
        <v>2</v>
      </c>
      <c r="M66" s="128">
        <v>0.1</v>
      </c>
      <c r="N66" s="289">
        <v>0</v>
      </c>
      <c r="O66" s="15">
        <v>0</v>
      </c>
      <c r="P66" s="15"/>
      <c r="Q66" s="127"/>
      <c r="R66" s="276">
        <f t="shared" si="0"/>
        <v>0</v>
      </c>
      <c r="S66" s="136"/>
    </row>
    <row r="67" spans="1:19" ht="63.75" x14ac:dyDescent="0.25">
      <c r="A67" s="132">
        <v>57</v>
      </c>
      <c r="B67" s="25" t="s">
        <v>391</v>
      </c>
      <c r="C67" s="91" t="s">
        <v>392</v>
      </c>
      <c r="D67" s="91" t="s">
        <v>393</v>
      </c>
      <c r="E67" s="92">
        <v>44228</v>
      </c>
      <c r="F67" s="92">
        <v>44530</v>
      </c>
      <c r="G67" s="91" t="s">
        <v>394</v>
      </c>
      <c r="H67" s="91" t="s">
        <v>502</v>
      </c>
      <c r="I67" s="363">
        <v>0</v>
      </c>
      <c r="J67" s="15">
        <v>0</v>
      </c>
      <c r="K67" s="15">
        <v>0</v>
      </c>
      <c r="L67" s="15">
        <v>1</v>
      </c>
      <c r="M67" s="128">
        <v>0.1</v>
      </c>
      <c r="N67" s="15">
        <v>0</v>
      </c>
      <c r="O67" s="15">
        <v>0</v>
      </c>
      <c r="P67" s="15"/>
      <c r="Q67" s="127"/>
      <c r="R67" s="276">
        <f t="shared" si="0"/>
        <v>0</v>
      </c>
      <c r="S67" s="136"/>
    </row>
    <row r="68" spans="1:19" ht="76.5" x14ac:dyDescent="0.25">
      <c r="A68" s="132">
        <v>58</v>
      </c>
      <c r="B68" s="25" t="s">
        <v>396</v>
      </c>
      <c r="C68" s="13" t="s">
        <v>397</v>
      </c>
      <c r="D68" s="13" t="s">
        <v>503</v>
      </c>
      <c r="E68" s="36">
        <v>44228</v>
      </c>
      <c r="F68" s="36">
        <v>44469</v>
      </c>
      <c r="G68" s="13" t="s">
        <v>399</v>
      </c>
      <c r="H68" s="13" t="s">
        <v>400</v>
      </c>
      <c r="I68" s="363">
        <v>0</v>
      </c>
      <c r="J68" s="15">
        <v>0</v>
      </c>
      <c r="K68" s="15">
        <v>6</v>
      </c>
      <c r="L68" s="15">
        <v>0</v>
      </c>
      <c r="M68" s="128">
        <v>0.1</v>
      </c>
      <c r="N68" s="15">
        <v>0</v>
      </c>
      <c r="O68" s="15">
        <v>0</v>
      </c>
      <c r="P68" s="15"/>
      <c r="Q68" s="127"/>
      <c r="R68" s="276">
        <f t="shared" si="0"/>
        <v>0</v>
      </c>
      <c r="S68" s="136"/>
    </row>
    <row r="69" spans="1:19" ht="51" x14ac:dyDescent="0.25">
      <c r="A69" s="132">
        <v>59</v>
      </c>
      <c r="B69" s="25" t="s">
        <v>401</v>
      </c>
      <c r="C69" s="13" t="s">
        <v>402</v>
      </c>
      <c r="D69" s="13" t="s">
        <v>403</v>
      </c>
      <c r="E69" s="36">
        <v>44198</v>
      </c>
      <c r="F69" s="36">
        <v>44540</v>
      </c>
      <c r="G69" s="13" t="s">
        <v>404</v>
      </c>
      <c r="H69" s="13" t="s">
        <v>405</v>
      </c>
      <c r="I69" s="363">
        <v>0</v>
      </c>
      <c r="J69" s="15">
        <v>0</v>
      </c>
      <c r="K69" s="15">
        <v>0</v>
      </c>
      <c r="L69" s="15">
        <v>1</v>
      </c>
      <c r="M69" s="128">
        <v>0.05</v>
      </c>
      <c r="N69" s="15">
        <v>0</v>
      </c>
      <c r="O69" s="15">
        <v>0</v>
      </c>
      <c r="P69" s="15"/>
      <c r="Q69" s="127"/>
      <c r="R69" s="276">
        <f t="shared" si="0"/>
        <v>0</v>
      </c>
      <c r="S69" s="136"/>
    </row>
    <row r="70" spans="1:19" ht="63.75" x14ac:dyDescent="0.25">
      <c r="A70" s="132">
        <v>60</v>
      </c>
      <c r="B70" s="25" t="s">
        <v>406</v>
      </c>
      <c r="C70" s="13" t="s">
        <v>407</v>
      </c>
      <c r="D70" s="13" t="s">
        <v>408</v>
      </c>
      <c r="E70" s="36">
        <v>44228</v>
      </c>
      <c r="F70" s="36">
        <v>44530</v>
      </c>
      <c r="G70" s="13" t="s">
        <v>409</v>
      </c>
      <c r="H70" s="13" t="s">
        <v>504</v>
      </c>
      <c r="I70" s="363">
        <v>0</v>
      </c>
      <c r="J70" s="15">
        <v>0</v>
      </c>
      <c r="K70" s="15">
        <v>0</v>
      </c>
      <c r="L70" s="15">
        <v>1</v>
      </c>
      <c r="M70" s="128">
        <v>0.05</v>
      </c>
      <c r="N70" s="15">
        <v>0</v>
      </c>
      <c r="O70" s="15">
        <v>0</v>
      </c>
      <c r="P70" s="15"/>
      <c r="Q70" s="127"/>
      <c r="R70" s="276">
        <f t="shared" si="0"/>
        <v>0</v>
      </c>
      <c r="S70" s="136"/>
    </row>
    <row r="71" spans="1:19" ht="93" customHeight="1" x14ac:dyDescent="0.25">
      <c r="A71" s="247">
        <v>61</v>
      </c>
      <c r="B71" s="261" t="s">
        <v>411</v>
      </c>
      <c r="C71" s="252" t="s">
        <v>412</v>
      </c>
      <c r="D71" s="252" t="s">
        <v>413</v>
      </c>
      <c r="E71" s="241" t="s">
        <v>414</v>
      </c>
      <c r="F71" s="241">
        <v>44286</v>
      </c>
      <c r="G71" s="252" t="s">
        <v>415</v>
      </c>
      <c r="H71" s="252" t="s">
        <v>416</v>
      </c>
      <c r="I71" s="363">
        <v>1</v>
      </c>
      <c r="J71" s="243">
        <v>0</v>
      </c>
      <c r="K71" s="243">
        <v>0</v>
      </c>
      <c r="L71" s="243">
        <v>0</v>
      </c>
      <c r="M71" s="248">
        <v>0.1</v>
      </c>
      <c r="N71" s="243">
        <v>1</v>
      </c>
      <c r="O71" s="243">
        <v>0</v>
      </c>
      <c r="P71" s="243"/>
      <c r="Q71" s="127"/>
      <c r="R71" s="276">
        <f t="shared" si="0"/>
        <v>0.1</v>
      </c>
      <c r="S71" s="251"/>
    </row>
    <row r="72" spans="1:19" ht="43.5" customHeight="1" x14ac:dyDescent="0.25">
      <c r="A72" s="132">
        <v>62</v>
      </c>
      <c r="B72" s="261" t="s">
        <v>417</v>
      </c>
      <c r="C72" s="252" t="s">
        <v>418</v>
      </c>
      <c r="D72" s="252" t="s">
        <v>419</v>
      </c>
      <c r="E72" s="241">
        <v>44256</v>
      </c>
      <c r="F72" s="241">
        <v>44316</v>
      </c>
      <c r="G72" s="252" t="s">
        <v>420</v>
      </c>
      <c r="H72" s="252" t="s">
        <v>421</v>
      </c>
      <c r="I72" s="243">
        <v>0</v>
      </c>
      <c r="J72" s="243">
        <v>1</v>
      </c>
      <c r="K72" s="243">
        <v>0</v>
      </c>
      <c r="L72" s="243">
        <v>0</v>
      </c>
      <c r="M72" s="248">
        <v>0.1</v>
      </c>
      <c r="N72" s="15">
        <v>0</v>
      </c>
      <c r="O72" s="361">
        <v>1</v>
      </c>
      <c r="P72" s="15"/>
      <c r="Q72" s="127"/>
      <c r="R72" s="276">
        <f t="shared" ref="R72" si="1">(SUM(N72:Q72))/(SUM(I72:L72))*M72</f>
        <v>0.1</v>
      </c>
      <c r="S72" s="251" t="s">
        <v>745</v>
      </c>
    </row>
    <row r="73" spans="1:19" ht="15.75" x14ac:dyDescent="0.25">
      <c r="A73" s="139"/>
      <c r="B73" s="89"/>
      <c r="C73" s="89" t="s">
        <v>422</v>
      </c>
      <c r="D73" s="30"/>
      <c r="E73" s="40"/>
      <c r="F73" s="40"/>
      <c r="G73" s="30"/>
      <c r="H73" s="30"/>
      <c r="I73" s="31"/>
      <c r="J73" s="31"/>
      <c r="K73" s="31"/>
      <c r="L73" s="31"/>
      <c r="M73" s="32">
        <f>SUM(M61:M72)</f>
        <v>1</v>
      </c>
      <c r="N73" s="125"/>
      <c r="O73" s="125"/>
      <c r="P73" s="125"/>
      <c r="Q73" s="125"/>
      <c r="R73" s="278">
        <f>SUM(R59:R72)</f>
        <v>0.35</v>
      </c>
      <c r="S73" s="135"/>
    </row>
    <row r="74" spans="1:19" ht="112.5" customHeight="1" x14ac:dyDescent="0.25">
      <c r="A74" s="132">
        <v>63</v>
      </c>
      <c r="B74" s="261" t="s">
        <v>423</v>
      </c>
      <c r="C74" s="252" t="s">
        <v>424</v>
      </c>
      <c r="D74" s="252" t="s">
        <v>425</v>
      </c>
      <c r="E74" s="241">
        <v>44228</v>
      </c>
      <c r="F74" s="241">
        <v>44377</v>
      </c>
      <c r="G74" s="252" t="s">
        <v>426</v>
      </c>
      <c r="H74" s="252" t="s">
        <v>427</v>
      </c>
      <c r="I74" s="243">
        <v>0</v>
      </c>
      <c r="J74" s="243">
        <v>1</v>
      </c>
      <c r="K74" s="243">
        <v>0</v>
      </c>
      <c r="L74" s="243">
        <v>1</v>
      </c>
      <c r="M74" s="248">
        <v>0.1</v>
      </c>
      <c r="N74" s="15">
        <v>0</v>
      </c>
      <c r="O74" s="361">
        <v>1</v>
      </c>
      <c r="P74" s="15"/>
      <c r="Q74" s="15"/>
      <c r="R74" s="276">
        <f t="shared" ref="R74:R84" si="2">(SUM(N74:Q74))/(SUM(I74:L74))*M74</f>
        <v>0.05</v>
      </c>
      <c r="S74" s="251" t="s">
        <v>760</v>
      </c>
    </row>
    <row r="75" spans="1:19" ht="76.5" x14ac:dyDescent="0.25">
      <c r="A75" s="132">
        <v>64</v>
      </c>
      <c r="B75" s="25" t="s">
        <v>430</v>
      </c>
      <c r="C75" s="13" t="s">
        <v>431</v>
      </c>
      <c r="D75" s="13" t="s">
        <v>432</v>
      </c>
      <c r="E75" s="36">
        <v>44228</v>
      </c>
      <c r="F75" s="36">
        <v>44408</v>
      </c>
      <c r="G75" s="13" t="s">
        <v>433</v>
      </c>
      <c r="H75" s="13" t="s">
        <v>434</v>
      </c>
      <c r="I75" s="15">
        <v>0</v>
      </c>
      <c r="J75" s="15">
        <v>0</v>
      </c>
      <c r="K75" s="15">
        <v>1</v>
      </c>
      <c r="L75" s="15">
        <v>0</v>
      </c>
      <c r="M75" s="128">
        <v>0.1</v>
      </c>
      <c r="N75" s="15">
        <v>0</v>
      </c>
      <c r="O75" s="15">
        <v>0</v>
      </c>
      <c r="P75" s="15"/>
      <c r="Q75" s="15"/>
      <c r="R75" s="276">
        <f t="shared" si="2"/>
        <v>0</v>
      </c>
      <c r="S75" s="136"/>
    </row>
    <row r="76" spans="1:19" ht="165" x14ac:dyDescent="0.25">
      <c r="A76" s="132">
        <v>65</v>
      </c>
      <c r="B76" s="261" t="s">
        <v>435</v>
      </c>
      <c r="C76" s="252" t="s">
        <v>436</v>
      </c>
      <c r="D76" s="252" t="s">
        <v>437</v>
      </c>
      <c r="E76" s="241">
        <v>44228</v>
      </c>
      <c r="F76" s="241">
        <v>44561</v>
      </c>
      <c r="G76" s="252" t="s">
        <v>438</v>
      </c>
      <c r="H76" s="252" t="s">
        <v>439</v>
      </c>
      <c r="I76" s="243">
        <v>0</v>
      </c>
      <c r="J76" s="243">
        <v>1</v>
      </c>
      <c r="K76" s="243">
        <v>0</v>
      </c>
      <c r="L76" s="243">
        <v>1</v>
      </c>
      <c r="M76" s="248">
        <v>0.1</v>
      </c>
      <c r="N76" s="15">
        <v>0</v>
      </c>
      <c r="O76" s="361">
        <v>1</v>
      </c>
      <c r="P76" s="15"/>
      <c r="Q76" s="15"/>
      <c r="R76" s="276">
        <f t="shared" si="2"/>
        <v>0.05</v>
      </c>
      <c r="S76" s="251" t="s">
        <v>772</v>
      </c>
    </row>
    <row r="77" spans="1:19" ht="90" x14ac:dyDescent="0.25">
      <c r="A77" s="132">
        <v>66</v>
      </c>
      <c r="B77" s="261" t="s">
        <v>442</v>
      </c>
      <c r="C77" s="252" t="s">
        <v>443</v>
      </c>
      <c r="D77" s="252" t="s">
        <v>444</v>
      </c>
      <c r="E77" s="241">
        <v>44228</v>
      </c>
      <c r="F77" s="241">
        <v>44561</v>
      </c>
      <c r="G77" s="252" t="s">
        <v>445</v>
      </c>
      <c r="H77" s="252" t="s">
        <v>446</v>
      </c>
      <c r="I77" s="243">
        <v>0</v>
      </c>
      <c r="J77" s="243">
        <v>1</v>
      </c>
      <c r="K77" s="243">
        <v>0</v>
      </c>
      <c r="L77" s="243">
        <v>1</v>
      </c>
      <c r="M77" s="248">
        <v>0.05</v>
      </c>
      <c r="N77" s="15">
        <v>0</v>
      </c>
      <c r="O77" s="361">
        <v>1</v>
      </c>
      <c r="P77" s="15"/>
      <c r="Q77" s="15"/>
      <c r="R77" s="276">
        <f t="shared" si="2"/>
        <v>2.5000000000000001E-2</v>
      </c>
      <c r="S77" s="251" t="s">
        <v>761</v>
      </c>
    </row>
    <row r="78" spans="1:19" ht="105.75" customHeight="1" x14ac:dyDescent="0.25">
      <c r="A78" s="132">
        <v>67</v>
      </c>
      <c r="B78" s="261" t="s">
        <v>447</v>
      </c>
      <c r="C78" s="252" t="s">
        <v>448</v>
      </c>
      <c r="D78" s="252" t="s">
        <v>449</v>
      </c>
      <c r="E78" s="241">
        <v>44228</v>
      </c>
      <c r="F78" s="241">
        <v>44530</v>
      </c>
      <c r="G78" s="252" t="s">
        <v>450</v>
      </c>
      <c r="H78" s="252" t="s">
        <v>451</v>
      </c>
      <c r="I78" s="243">
        <v>0</v>
      </c>
      <c r="J78" s="243">
        <v>0.5</v>
      </c>
      <c r="K78" s="243">
        <v>0.25</v>
      </c>
      <c r="L78" s="243">
        <v>0.25</v>
      </c>
      <c r="M78" s="248">
        <v>0.1</v>
      </c>
      <c r="N78" s="15">
        <v>0</v>
      </c>
      <c r="O78" s="361">
        <v>0.5</v>
      </c>
      <c r="P78" s="15"/>
      <c r="Q78" s="15"/>
      <c r="R78" s="276">
        <f t="shared" si="2"/>
        <v>0.05</v>
      </c>
      <c r="S78" s="251" t="s">
        <v>762</v>
      </c>
    </row>
    <row r="79" spans="1:19" ht="63.75" x14ac:dyDescent="0.25">
      <c r="A79" s="132">
        <v>68</v>
      </c>
      <c r="B79" s="25" t="s">
        <v>453</v>
      </c>
      <c r="C79" s="13" t="s">
        <v>454</v>
      </c>
      <c r="D79" s="13" t="s">
        <v>455</v>
      </c>
      <c r="E79" s="36">
        <v>44228</v>
      </c>
      <c r="F79" s="36">
        <v>44561</v>
      </c>
      <c r="G79" s="13" t="s">
        <v>456</v>
      </c>
      <c r="H79" s="13" t="s">
        <v>457</v>
      </c>
      <c r="I79" s="15">
        <v>0</v>
      </c>
      <c r="J79" s="15">
        <v>0</v>
      </c>
      <c r="K79" s="15">
        <v>0</v>
      </c>
      <c r="L79" s="15">
        <v>1</v>
      </c>
      <c r="M79" s="128">
        <v>0.1</v>
      </c>
      <c r="N79" s="15">
        <v>0</v>
      </c>
      <c r="O79" s="15">
        <v>0</v>
      </c>
      <c r="P79" s="15"/>
      <c r="Q79" s="15"/>
      <c r="R79" s="276">
        <f t="shared" si="2"/>
        <v>0</v>
      </c>
      <c r="S79" s="136"/>
    </row>
    <row r="80" spans="1:19" ht="51" x14ac:dyDescent="0.25">
      <c r="A80" s="132">
        <v>69</v>
      </c>
      <c r="B80" s="25" t="s">
        <v>458</v>
      </c>
      <c r="C80" s="13" t="s">
        <v>459</v>
      </c>
      <c r="D80" s="13" t="s">
        <v>460</v>
      </c>
      <c r="E80" s="36">
        <v>44228</v>
      </c>
      <c r="F80" s="36">
        <v>44530</v>
      </c>
      <c r="G80" s="13" t="s">
        <v>461</v>
      </c>
      <c r="H80" s="13" t="s">
        <v>462</v>
      </c>
      <c r="I80" s="15">
        <v>0</v>
      </c>
      <c r="J80" s="15">
        <v>0</v>
      </c>
      <c r="K80" s="15">
        <v>0</v>
      </c>
      <c r="L80" s="15">
        <v>1</v>
      </c>
      <c r="M80" s="128">
        <v>0.1</v>
      </c>
      <c r="N80" s="15">
        <v>0</v>
      </c>
      <c r="O80" s="15">
        <v>0</v>
      </c>
      <c r="P80" s="15"/>
      <c r="Q80" s="15"/>
      <c r="R80" s="276">
        <f t="shared" si="2"/>
        <v>0</v>
      </c>
      <c r="S80" s="136"/>
    </row>
    <row r="81" spans="1:19" ht="76.5" x14ac:dyDescent="0.25">
      <c r="A81" s="132">
        <v>70</v>
      </c>
      <c r="B81" s="25" t="s">
        <v>466</v>
      </c>
      <c r="C81" s="13" t="s">
        <v>467</v>
      </c>
      <c r="D81" s="13" t="s">
        <v>468</v>
      </c>
      <c r="E81" s="36">
        <v>44348</v>
      </c>
      <c r="F81" s="36">
        <v>44500</v>
      </c>
      <c r="G81" s="13" t="s">
        <v>469</v>
      </c>
      <c r="H81" s="13" t="s">
        <v>470</v>
      </c>
      <c r="I81" s="15">
        <v>0</v>
      </c>
      <c r="J81" s="15">
        <v>0</v>
      </c>
      <c r="K81" s="15">
        <v>1</v>
      </c>
      <c r="L81" s="15">
        <v>0</v>
      </c>
      <c r="M81" s="128">
        <v>0.1</v>
      </c>
      <c r="N81" s="15">
        <v>0</v>
      </c>
      <c r="O81" s="15">
        <v>0</v>
      </c>
      <c r="P81" s="15"/>
      <c r="Q81" s="15"/>
      <c r="R81" s="276">
        <f t="shared" si="2"/>
        <v>0</v>
      </c>
      <c r="S81" s="136"/>
    </row>
    <row r="82" spans="1:19" ht="75" x14ac:dyDescent="0.25">
      <c r="A82" s="132">
        <v>71</v>
      </c>
      <c r="B82" s="261" t="s">
        <v>473</v>
      </c>
      <c r="C82" s="249" t="s">
        <v>474</v>
      </c>
      <c r="D82" s="252" t="s">
        <v>475</v>
      </c>
      <c r="E82" s="241">
        <v>44228</v>
      </c>
      <c r="F82" s="241">
        <v>44316</v>
      </c>
      <c r="G82" s="252" t="s">
        <v>476</v>
      </c>
      <c r="H82" s="252" t="s">
        <v>470</v>
      </c>
      <c r="I82" s="243">
        <v>0</v>
      </c>
      <c r="J82" s="243">
        <v>1</v>
      </c>
      <c r="K82" s="243">
        <v>0</v>
      </c>
      <c r="L82" s="243">
        <v>0</v>
      </c>
      <c r="M82" s="128">
        <v>0.05</v>
      </c>
      <c r="N82" s="15">
        <v>0</v>
      </c>
      <c r="O82" s="361">
        <v>1</v>
      </c>
      <c r="P82" s="15"/>
      <c r="Q82" s="15"/>
      <c r="R82" s="276">
        <f t="shared" si="2"/>
        <v>0.05</v>
      </c>
      <c r="S82" s="251" t="s">
        <v>773</v>
      </c>
    </row>
    <row r="83" spans="1:19" ht="126" customHeight="1" x14ac:dyDescent="0.25">
      <c r="A83" s="247">
        <v>72</v>
      </c>
      <c r="B83" s="261" t="s">
        <v>477</v>
      </c>
      <c r="C83" s="252" t="s">
        <v>478</v>
      </c>
      <c r="D83" s="252" t="s">
        <v>479</v>
      </c>
      <c r="E83" s="241">
        <v>44228</v>
      </c>
      <c r="F83" s="241">
        <v>44561</v>
      </c>
      <c r="G83" s="252" t="s">
        <v>480</v>
      </c>
      <c r="H83" s="252" t="s">
        <v>481</v>
      </c>
      <c r="I83" s="243">
        <v>3</v>
      </c>
      <c r="J83" s="243">
        <v>3</v>
      </c>
      <c r="K83" s="243">
        <v>3</v>
      </c>
      <c r="L83" s="243">
        <v>4</v>
      </c>
      <c r="M83" s="248">
        <v>0.1</v>
      </c>
      <c r="N83" s="243">
        <v>3</v>
      </c>
      <c r="O83" s="361">
        <v>3</v>
      </c>
      <c r="P83" s="243"/>
      <c r="Q83" s="15"/>
      <c r="R83" s="276">
        <f t="shared" si="2"/>
        <v>4.6153846153846156E-2</v>
      </c>
      <c r="S83" s="291" t="s">
        <v>746</v>
      </c>
    </row>
    <row r="84" spans="1:19" ht="76.5" x14ac:dyDescent="0.25">
      <c r="A84" s="132">
        <v>73</v>
      </c>
      <c r="B84" s="25" t="s">
        <v>484</v>
      </c>
      <c r="C84" s="13" t="s">
        <v>485</v>
      </c>
      <c r="D84" s="13" t="s">
        <v>169</v>
      </c>
      <c r="E84" s="36">
        <v>44228</v>
      </c>
      <c r="F84" s="36">
        <v>44469</v>
      </c>
      <c r="G84" s="13" t="s">
        <v>170</v>
      </c>
      <c r="H84" s="13" t="s">
        <v>171</v>
      </c>
      <c r="I84" s="15">
        <v>0</v>
      </c>
      <c r="J84" s="15">
        <v>0</v>
      </c>
      <c r="K84" s="15">
        <v>0</v>
      </c>
      <c r="L84" s="15">
        <v>1</v>
      </c>
      <c r="M84" s="128">
        <v>0.1</v>
      </c>
      <c r="N84" s="15">
        <v>0</v>
      </c>
      <c r="O84" s="15">
        <v>0</v>
      </c>
      <c r="P84" s="15"/>
      <c r="Q84" s="15"/>
      <c r="R84" s="276">
        <f t="shared" si="2"/>
        <v>0</v>
      </c>
      <c r="S84" s="136"/>
    </row>
    <row r="85" spans="1:19" ht="16.5" thickBot="1" x14ac:dyDescent="0.3">
      <c r="A85" s="140"/>
      <c r="B85" s="141"/>
      <c r="C85" s="141" t="s">
        <v>291</v>
      </c>
      <c r="D85" s="142"/>
      <c r="E85" s="143"/>
      <c r="F85" s="143"/>
      <c r="G85" s="142"/>
      <c r="H85" s="142"/>
      <c r="I85" s="144"/>
      <c r="J85" s="144"/>
      <c r="K85" s="144"/>
      <c r="L85" s="144"/>
      <c r="M85" s="145">
        <f>SUM(M74:M84)</f>
        <v>1</v>
      </c>
      <c r="N85" s="146"/>
      <c r="O85" s="146"/>
      <c r="P85" s="146"/>
      <c r="Q85" s="146"/>
      <c r="R85" s="292">
        <f>SUM(R74:R84)</f>
        <v>0.27115384615384613</v>
      </c>
      <c r="S85" s="147"/>
    </row>
  </sheetData>
  <sheetProtection algorithmName="SHA-512" hashValue="Y3OPPFQz/5QT9++2ErrxMCGAhi2WeDYPMe614Ttc2wFrJLiDherNkiaEw//ZzabrqGBM2R8M8Y53o2y69krQeA==" saltValue="EL6WShiU/HaS/RADkv3alw==" spinCount="100000" sheet="1" objects="1" scenarios="1"/>
  <mergeCells count="11">
    <mergeCell ref="N5:S5"/>
    <mergeCell ref="A4:S4"/>
    <mergeCell ref="S1:S3"/>
    <mergeCell ref="D1:R3"/>
    <mergeCell ref="A1:B1"/>
    <mergeCell ref="A2:B2"/>
    <mergeCell ref="A3:B3"/>
    <mergeCell ref="A5:A6"/>
    <mergeCell ref="B5:D5"/>
    <mergeCell ref="E5:F5"/>
    <mergeCell ref="G5:M5"/>
  </mergeCells>
  <phoneticPr fontId="36" type="noConversion"/>
  <hyperlinks>
    <hyperlink ref="S60" r:id="rId1" xr:uid="{0D14C2BE-F5FE-492C-B4EE-3CB89C263602}"/>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A37EE-EE6C-4143-8ECF-9D416D99799F}">
  <sheetPr>
    <tabColor rgb="FF0070C0"/>
  </sheetPr>
  <dimension ref="A1:Q22"/>
  <sheetViews>
    <sheetView showGridLines="0" zoomScale="85" zoomScaleNormal="85" workbookViewId="0">
      <pane ySplit="4" topLeftCell="A5" activePane="bottomLeft" state="frozen"/>
      <selection activeCell="A15" sqref="A15"/>
      <selection pane="bottomLeft" activeCell="A15" sqref="A15"/>
    </sheetView>
  </sheetViews>
  <sheetFormatPr baseColWidth="10" defaultColWidth="11.42578125" defaultRowHeight="14.25" x14ac:dyDescent="0.2"/>
  <cols>
    <col min="1" max="1" width="11.42578125" style="150"/>
    <col min="2" max="2" width="21.5703125" style="150" customWidth="1"/>
    <col min="3" max="3" width="68.140625" style="150" customWidth="1"/>
    <col min="4" max="4" width="27" style="150" customWidth="1"/>
    <col min="5" max="5" width="139.140625" style="150" customWidth="1"/>
    <col min="6" max="16384" width="11.42578125" style="150"/>
  </cols>
  <sheetData>
    <row r="1" spans="1:17" ht="14.1" customHeight="1" x14ac:dyDescent="0.25">
      <c r="A1" s="367" t="s">
        <v>62</v>
      </c>
      <c r="B1" s="172" t="s">
        <v>1</v>
      </c>
      <c r="C1" s="476" t="s">
        <v>505</v>
      </c>
      <c r="D1" s="434"/>
      <c r="E1" s="435"/>
      <c r="F1" s="148"/>
      <c r="G1" s="148"/>
      <c r="H1" s="148"/>
      <c r="I1" s="148"/>
      <c r="J1" s="148"/>
      <c r="K1" s="148"/>
      <c r="L1" s="148"/>
      <c r="M1" s="148"/>
      <c r="N1" s="148"/>
      <c r="O1" s="148"/>
      <c r="P1" s="148"/>
      <c r="Q1" s="149"/>
    </row>
    <row r="2" spans="1:17" ht="14.1" customHeight="1" x14ac:dyDescent="0.25">
      <c r="A2" s="368" t="s">
        <v>63</v>
      </c>
      <c r="B2" s="369">
        <v>2</v>
      </c>
      <c r="C2" s="477"/>
      <c r="D2" s="436"/>
      <c r="E2" s="437"/>
      <c r="F2" s="148"/>
      <c r="G2" s="148"/>
      <c r="H2" s="148"/>
      <c r="I2" s="148"/>
      <c r="J2" s="148"/>
      <c r="K2" s="148"/>
      <c r="L2" s="148"/>
      <c r="M2" s="148"/>
      <c r="N2" s="148"/>
      <c r="O2" s="148"/>
      <c r="P2" s="148"/>
      <c r="Q2" s="149"/>
    </row>
    <row r="3" spans="1:17" ht="14.45" customHeight="1" thickBot="1" x14ac:dyDescent="0.3">
      <c r="A3" s="370" t="s">
        <v>64</v>
      </c>
      <c r="B3" s="173" t="s">
        <v>5</v>
      </c>
      <c r="C3" s="478"/>
      <c r="D3" s="438"/>
      <c r="E3" s="439"/>
      <c r="F3" s="148"/>
      <c r="G3" s="148"/>
      <c r="H3" s="148"/>
      <c r="I3" s="148"/>
      <c r="J3" s="148"/>
      <c r="K3" s="148"/>
      <c r="L3" s="148"/>
      <c r="M3" s="148"/>
      <c r="N3" s="148"/>
      <c r="O3" s="148"/>
      <c r="P3" s="148"/>
      <c r="Q3" s="149"/>
    </row>
    <row r="4" spans="1:17" ht="35.25" customHeight="1" x14ac:dyDescent="0.2">
      <c r="A4" s="151" t="s">
        <v>506</v>
      </c>
      <c r="B4" s="152" t="s">
        <v>507</v>
      </c>
      <c r="C4" s="152" t="s">
        <v>508</v>
      </c>
      <c r="D4" s="152" t="s">
        <v>509</v>
      </c>
      <c r="E4" s="153" t="s">
        <v>510</v>
      </c>
    </row>
    <row r="5" spans="1:17" ht="155.44999999999999" customHeight="1" x14ac:dyDescent="0.2">
      <c r="A5" s="154">
        <f>0+1</f>
        <v>1</v>
      </c>
      <c r="B5" s="27" t="s">
        <v>511</v>
      </c>
      <c r="C5" s="120" t="s">
        <v>512</v>
      </c>
      <c r="D5" s="121" t="s">
        <v>513</v>
      </c>
      <c r="E5" s="155" t="s">
        <v>514</v>
      </c>
    </row>
    <row r="6" spans="1:17" ht="114.75" customHeight="1" x14ac:dyDescent="0.2">
      <c r="A6" s="154">
        <f t="shared" ref="A6:A17" si="0">+A5+1</f>
        <v>2</v>
      </c>
      <c r="B6" s="27" t="s">
        <v>511</v>
      </c>
      <c r="C6" s="120" t="s">
        <v>515</v>
      </c>
      <c r="D6" s="121" t="s">
        <v>179</v>
      </c>
      <c r="E6" s="155" t="s">
        <v>516</v>
      </c>
    </row>
    <row r="7" spans="1:17" ht="138" customHeight="1" x14ac:dyDescent="0.2">
      <c r="A7" s="154">
        <f t="shared" si="0"/>
        <v>3</v>
      </c>
      <c r="B7" s="27" t="s">
        <v>511</v>
      </c>
      <c r="C7" s="120" t="s">
        <v>512</v>
      </c>
      <c r="D7" s="121" t="s">
        <v>204</v>
      </c>
      <c r="E7" s="155" t="s">
        <v>517</v>
      </c>
    </row>
    <row r="8" spans="1:17" ht="256.5" x14ac:dyDescent="0.2">
      <c r="A8" s="154">
        <f t="shared" si="0"/>
        <v>4</v>
      </c>
      <c r="B8" s="27" t="s">
        <v>511</v>
      </c>
      <c r="C8" s="120" t="s">
        <v>518</v>
      </c>
      <c r="D8" s="121" t="s">
        <v>128</v>
      </c>
      <c r="E8" s="155" t="s">
        <v>519</v>
      </c>
    </row>
    <row r="9" spans="1:17" ht="114" x14ac:dyDescent="0.2">
      <c r="A9" s="154">
        <f t="shared" si="0"/>
        <v>5</v>
      </c>
      <c r="B9" s="27" t="s">
        <v>511</v>
      </c>
      <c r="C9" s="120" t="s">
        <v>520</v>
      </c>
      <c r="D9" s="121" t="s">
        <v>156</v>
      </c>
      <c r="E9" s="156" t="s">
        <v>521</v>
      </c>
    </row>
    <row r="10" spans="1:17" ht="71.25" x14ac:dyDescent="0.2">
      <c r="A10" s="154">
        <f>+A9+1</f>
        <v>6</v>
      </c>
      <c r="B10" s="27" t="s">
        <v>522</v>
      </c>
      <c r="C10" s="120" t="s">
        <v>512</v>
      </c>
      <c r="D10" s="121" t="s">
        <v>104</v>
      </c>
      <c r="E10" s="155" t="s">
        <v>523</v>
      </c>
    </row>
    <row r="11" spans="1:17" ht="156.75" x14ac:dyDescent="0.2">
      <c r="A11" s="154">
        <f>+A10+1</f>
        <v>7</v>
      </c>
      <c r="B11" s="27" t="s">
        <v>524</v>
      </c>
      <c r="C11" s="120" t="s">
        <v>525</v>
      </c>
      <c r="D11" s="27" t="s">
        <v>239</v>
      </c>
      <c r="E11" s="155" t="s">
        <v>526</v>
      </c>
    </row>
    <row r="12" spans="1:17" ht="57" x14ac:dyDescent="0.2">
      <c r="A12" s="154">
        <f t="shared" si="0"/>
        <v>8</v>
      </c>
      <c r="B12" s="27" t="s">
        <v>524</v>
      </c>
      <c r="C12" s="122" t="s">
        <v>525</v>
      </c>
      <c r="D12" s="27" t="s">
        <v>256</v>
      </c>
      <c r="E12" s="156" t="s">
        <v>527</v>
      </c>
    </row>
    <row r="13" spans="1:17" ht="57" x14ac:dyDescent="0.2">
      <c r="A13" s="154">
        <f t="shared" si="0"/>
        <v>9</v>
      </c>
      <c r="B13" s="27" t="s">
        <v>524</v>
      </c>
      <c r="C13" s="122" t="s">
        <v>518</v>
      </c>
      <c r="D13" s="27" t="s">
        <v>372</v>
      </c>
      <c r="E13" s="156" t="s">
        <v>528</v>
      </c>
    </row>
    <row r="14" spans="1:17" ht="71.25" x14ac:dyDescent="0.2">
      <c r="A14" s="154">
        <f t="shared" si="0"/>
        <v>10</v>
      </c>
      <c r="B14" s="27" t="s">
        <v>524</v>
      </c>
      <c r="C14" s="122" t="s">
        <v>529</v>
      </c>
      <c r="D14" s="27" t="s">
        <v>530</v>
      </c>
      <c r="E14" s="156" t="s">
        <v>531</v>
      </c>
    </row>
    <row r="15" spans="1:17" ht="225" customHeight="1" x14ac:dyDescent="0.2">
      <c r="A15" s="154">
        <f>+A14+1</f>
        <v>11</v>
      </c>
      <c r="B15" s="27" t="s">
        <v>524</v>
      </c>
      <c r="C15" s="122" t="s">
        <v>529</v>
      </c>
      <c r="D15" s="27" t="s">
        <v>172</v>
      </c>
      <c r="E15" s="156" t="s">
        <v>532</v>
      </c>
    </row>
    <row r="16" spans="1:17" ht="114" customHeight="1" x14ac:dyDescent="0.2">
      <c r="A16" s="154">
        <f>+A15+1</f>
        <v>12</v>
      </c>
      <c r="B16" s="27" t="s">
        <v>522</v>
      </c>
      <c r="C16" s="122" t="s">
        <v>529</v>
      </c>
      <c r="D16" s="27" t="s">
        <v>134</v>
      </c>
      <c r="E16" s="155" t="s">
        <v>533</v>
      </c>
    </row>
    <row r="17" spans="1:5" ht="93.6" customHeight="1" x14ac:dyDescent="0.2">
      <c r="A17" s="154">
        <f t="shared" si="0"/>
        <v>13</v>
      </c>
      <c r="B17" s="121" t="s">
        <v>534</v>
      </c>
      <c r="C17" s="120" t="s">
        <v>518</v>
      </c>
      <c r="D17" s="121" t="s">
        <v>463</v>
      </c>
      <c r="E17" s="155" t="s">
        <v>535</v>
      </c>
    </row>
    <row r="18" spans="1:5" ht="102.95" customHeight="1" x14ac:dyDescent="0.2">
      <c r="A18" s="154">
        <f>A17+1</f>
        <v>14</v>
      </c>
      <c r="B18" s="27" t="s">
        <v>522</v>
      </c>
      <c r="C18" s="122" t="s">
        <v>512</v>
      </c>
      <c r="D18" s="27" t="s">
        <v>333</v>
      </c>
      <c r="E18" s="156" t="s">
        <v>536</v>
      </c>
    </row>
    <row r="19" spans="1:5" ht="143.25" thickBot="1" x14ac:dyDescent="0.25">
      <c r="A19" s="157">
        <f>A18+1</f>
        <v>15</v>
      </c>
      <c r="B19" s="158" t="s">
        <v>534</v>
      </c>
      <c r="C19" s="159" t="s">
        <v>518</v>
      </c>
      <c r="D19" s="160" t="s">
        <v>297</v>
      </c>
      <c r="E19" s="161" t="s">
        <v>537</v>
      </c>
    </row>
    <row r="21" spans="1:5" ht="33" customHeight="1" x14ac:dyDescent="0.2">
      <c r="A21" s="474" t="s">
        <v>538</v>
      </c>
      <c r="B21" s="474"/>
      <c r="C21" s="474"/>
      <c r="D21" s="474"/>
      <c r="E21" s="474"/>
    </row>
    <row r="22" spans="1:5" ht="409.5" customHeight="1" x14ac:dyDescent="0.2">
      <c r="A22" s="475"/>
      <c r="B22" s="475"/>
      <c r="C22" s="475"/>
      <c r="D22" s="475"/>
      <c r="E22" s="475"/>
    </row>
  </sheetData>
  <sheetProtection algorithmName="SHA-512" hashValue="iFsz/+Fi8cX3x4G5wZp3D8FqSo4Mr6rgW+aH24HJSe69PiOcuYL+ZffaDQa6we9SsCgM/1YLCZiy5xF2Eqat7w==" saltValue="whWbRu4X96+dLHPfBYNb+A==" spinCount="100000" sheet="1" objects="1" scenarios="1"/>
  <autoFilter ref="A4:E19" xr:uid="{4CA94736-76A7-48EE-B35D-4539F8D90DD1}"/>
  <mergeCells count="3">
    <mergeCell ref="A21:E21"/>
    <mergeCell ref="A22:E22"/>
    <mergeCell ref="C1:E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2EF9-FE08-452D-BED2-D6FFE911A71C}">
  <sheetPr>
    <tabColor rgb="FF0070C0"/>
  </sheetPr>
  <dimension ref="A1:D66"/>
  <sheetViews>
    <sheetView workbookViewId="0">
      <selection activeCell="A15" sqref="A15"/>
    </sheetView>
  </sheetViews>
  <sheetFormatPr baseColWidth="10" defaultColWidth="10.85546875" defaultRowHeight="14.25" x14ac:dyDescent="0.2"/>
  <cols>
    <col min="1" max="1" width="3.140625" style="3" bestFit="1" customWidth="1"/>
    <col min="2" max="2" width="85.85546875" style="3" customWidth="1"/>
    <col min="3" max="3" width="4.42578125" style="3" customWidth="1"/>
    <col min="4" max="4" width="87.28515625" style="3" customWidth="1"/>
    <col min="5" max="16384" width="10.85546875" style="3"/>
  </cols>
  <sheetData>
    <row r="1" spans="1:4" x14ac:dyDescent="0.2">
      <c r="A1" s="479" t="s">
        <v>539</v>
      </c>
      <c r="B1" s="480"/>
      <c r="C1" s="485" t="s">
        <v>540</v>
      </c>
      <c r="D1" s="486"/>
    </row>
    <row r="2" spans="1:4" x14ac:dyDescent="0.2">
      <c r="A2" s="481" t="s">
        <v>724</v>
      </c>
      <c r="B2" s="482"/>
      <c r="C2" s="487"/>
      <c r="D2" s="488"/>
    </row>
    <row r="3" spans="1:4" ht="15" thickBot="1" x14ac:dyDescent="0.25">
      <c r="A3" s="483" t="s">
        <v>541</v>
      </c>
      <c r="B3" s="484"/>
      <c r="C3" s="489"/>
      <c r="D3" s="490"/>
    </row>
    <row r="4" spans="1:4" ht="14.45" customHeight="1" thickBot="1" x14ac:dyDescent="0.25">
      <c r="A4" s="398" t="s">
        <v>542</v>
      </c>
      <c r="B4" s="400"/>
      <c r="C4" s="398" t="s">
        <v>543</v>
      </c>
      <c r="D4" s="400"/>
    </row>
    <row r="5" spans="1:4" x14ac:dyDescent="0.2">
      <c r="A5" s="41">
        <v>1</v>
      </c>
      <c r="B5" s="162" t="s">
        <v>544</v>
      </c>
      <c r="C5" s="163"/>
      <c r="D5" s="164"/>
    </row>
    <row r="6" spans="1:4" x14ac:dyDescent="0.2">
      <c r="A6" s="41">
        <v>2</v>
      </c>
      <c r="B6" s="42" t="s">
        <v>545</v>
      </c>
      <c r="C6" s="54">
        <v>1</v>
      </c>
      <c r="D6" s="42" t="s">
        <v>546</v>
      </c>
    </row>
    <row r="7" spans="1:4" x14ac:dyDescent="0.2">
      <c r="A7" s="41">
        <v>3</v>
      </c>
      <c r="B7" s="42" t="s">
        <v>547</v>
      </c>
      <c r="C7" s="54">
        <v>2</v>
      </c>
      <c r="D7" s="42" t="s">
        <v>548</v>
      </c>
    </row>
    <row r="8" spans="1:4" x14ac:dyDescent="0.2">
      <c r="A8" s="41">
        <v>4</v>
      </c>
      <c r="B8" s="42" t="s">
        <v>549</v>
      </c>
      <c r="C8" s="54">
        <v>3</v>
      </c>
      <c r="D8" s="42" t="s">
        <v>550</v>
      </c>
    </row>
    <row r="9" spans="1:4" x14ac:dyDescent="0.2">
      <c r="A9" s="41">
        <v>5</v>
      </c>
      <c r="B9" s="42" t="s">
        <v>551</v>
      </c>
      <c r="C9" s="54">
        <v>4</v>
      </c>
      <c r="D9" s="55" t="s">
        <v>552</v>
      </c>
    </row>
    <row r="10" spans="1:4" x14ac:dyDescent="0.2">
      <c r="A10" s="41">
        <v>6</v>
      </c>
      <c r="B10" s="43" t="s">
        <v>553</v>
      </c>
      <c r="C10" s="54">
        <v>5</v>
      </c>
      <c r="D10" s="55" t="s">
        <v>554</v>
      </c>
    </row>
    <row r="11" spans="1:4" x14ac:dyDescent="0.2">
      <c r="A11" s="41">
        <v>7</v>
      </c>
      <c r="B11" s="43" t="s">
        <v>555</v>
      </c>
      <c r="C11" s="54">
        <v>6</v>
      </c>
      <c r="D11" s="47" t="s">
        <v>556</v>
      </c>
    </row>
    <row r="12" spans="1:4" ht="25.5" x14ac:dyDescent="0.2">
      <c r="A12" s="41">
        <v>8</v>
      </c>
      <c r="B12" s="42" t="s">
        <v>557</v>
      </c>
      <c r="C12" s="54">
        <v>7</v>
      </c>
      <c r="D12" s="46" t="s">
        <v>558</v>
      </c>
    </row>
    <row r="13" spans="1:4" ht="25.5" x14ac:dyDescent="0.2">
      <c r="A13" s="41">
        <v>9</v>
      </c>
      <c r="B13" s="42" t="s">
        <v>559</v>
      </c>
      <c r="C13" s="54">
        <v>8</v>
      </c>
      <c r="D13" s="49" t="s">
        <v>560</v>
      </c>
    </row>
    <row r="14" spans="1:4" ht="25.5" x14ac:dyDescent="0.2">
      <c r="A14" s="41">
        <v>10</v>
      </c>
      <c r="B14" s="42" t="s">
        <v>561</v>
      </c>
      <c r="C14" s="54">
        <v>9</v>
      </c>
      <c r="D14" s="49" t="s">
        <v>562</v>
      </c>
    </row>
    <row r="15" spans="1:4" x14ac:dyDescent="0.2">
      <c r="A15" s="41">
        <v>11</v>
      </c>
      <c r="B15" s="43" t="s">
        <v>563</v>
      </c>
      <c r="C15" s="54">
        <v>10</v>
      </c>
      <c r="D15" s="46" t="s">
        <v>564</v>
      </c>
    </row>
    <row r="16" spans="1:4" ht="25.5" x14ac:dyDescent="0.2">
      <c r="A16" s="41">
        <v>12</v>
      </c>
      <c r="B16" s="43" t="s">
        <v>565</v>
      </c>
      <c r="C16" s="54">
        <v>11</v>
      </c>
      <c r="D16" s="46" t="s">
        <v>566</v>
      </c>
    </row>
    <row r="17" spans="1:4" x14ac:dyDescent="0.2">
      <c r="A17" s="41">
        <v>13</v>
      </c>
      <c r="B17" s="42" t="s">
        <v>567</v>
      </c>
      <c r="C17" s="54">
        <v>12</v>
      </c>
      <c r="D17" s="46" t="s">
        <v>568</v>
      </c>
    </row>
    <row r="18" spans="1:4" x14ac:dyDescent="0.2">
      <c r="A18" s="41">
        <v>14</v>
      </c>
      <c r="B18" s="42" t="s">
        <v>569</v>
      </c>
      <c r="C18" s="54">
        <v>13</v>
      </c>
      <c r="D18" s="46" t="s">
        <v>570</v>
      </c>
    </row>
    <row r="19" spans="1:4" x14ac:dyDescent="0.2">
      <c r="A19" s="41">
        <v>15</v>
      </c>
      <c r="B19" s="43" t="s">
        <v>571</v>
      </c>
      <c r="C19" s="54">
        <v>14</v>
      </c>
      <c r="D19" s="46" t="s">
        <v>572</v>
      </c>
    </row>
    <row r="20" spans="1:4" x14ac:dyDescent="0.2">
      <c r="A20" s="41">
        <v>16</v>
      </c>
      <c r="B20" s="44" t="s">
        <v>573</v>
      </c>
      <c r="C20" s="54">
        <v>15</v>
      </c>
      <c r="D20" s="46" t="s">
        <v>574</v>
      </c>
    </row>
    <row r="21" spans="1:4" ht="25.5" x14ac:dyDescent="0.2">
      <c r="A21" s="41">
        <v>17</v>
      </c>
      <c r="B21" s="43" t="s">
        <v>575</v>
      </c>
      <c r="C21" s="54">
        <v>16</v>
      </c>
      <c r="D21" s="49" t="s">
        <v>576</v>
      </c>
    </row>
    <row r="22" spans="1:4" x14ac:dyDescent="0.2">
      <c r="A22" s="41">
        <v>18</v>
      </c>
      <c r="B22" s="44" t="s">
        <v>577</v>
      </c>
      <c r="C22" s="54">
        <v>17</v>
      </c>
      <c r="D22" s="46" t="s">
        <v>578</v>
      </c>
    </row>
    <row r="23" spans="1:4" x14ac:dyDescent="0.2">
      <c r="A23" s="41">
        <v>19</v>
      </c>
      <c r="B23" s="45" t="s">
        <v>579</v>
      </c>
      <c r="C23" s="54">
        <v>18</v>
      </c>
      <c r="D23" s="49" t="s">
        <v>580</v>
      </c>
    </row>
    <row r="24" spans="1:4" x14ac:dyDescent="0.2">
      <c r="A24" s="41">
        <v>20</v>
      </c>
      <c r="B24" s="44" t="s">
        <v>581</v>
      </c>
      <c r="C24" s="54">
        <v>19</v>
      </c>
      <c r="D24" s="49" t="s">
        <v>582</v>
      </c>
    </row>
    <row r="25" spans="1:4" x14ac:dyDescent="0.2">
      <c r="A25" s="41">
        <v>21</v>
      </c>
      <c r="B25" s="42" t="s">
        <v>583</v>
      </c>
      <c r="C25" s="54">
        <v>20</v>
      </c>
      <c r="D25" s="49" t="s">
        <v>584</v>
      </c>
    </row>
    <row r="26" spans="1:4" x14ac:dyDescent="0.2">
      <c r="A26" s="41">
        <v>22</v>
      </c>
      <c r="B26" s="42" t="s">
        <v>585</v>
      </c>
      <c r="C26" s="54">
        <v>21</v>
      </c>
      <c r="D26" s="49" t="s">
        <v>586</v>
      </c>
    </row>
    <row r="27" spans="1:4" x14ac:dyDescent="0.2">
      <c r="A27" s="41">
        <v>23</v>
      </c>
      <c r="B27" s="42" t="s">
        <v>587</v>
      </c>
      <c r="C27" s="54">
        <v>22</v>
      </c>
      <c r="D27" s="49" t="s">
        <v>588</v>
      </c>
    </row>
    <row r="28" spans="1:4" x14ac:dyDescent="0.2">
      <c r="A28" s="41">
        <v>24</v>
      </c>
      <c r="B28" s="46" t="s">
        <v>589</v>
      </c>
      <c r="C28" s="54">
        <v>23</v>
      </c>
      <c r="D28" s="49" t="s">
        <v>590</v>
      </c>
    </row>
    <row r="29" spans="1:4" x14ac:dyDescent="0.2">
      <c r="A29" s="41">
        <v>25</v>
      </c>
      <c r="B29" s="42" t="s">
        <v>591</v>
      </c>
      <c r="C29" s="54">
        <v>24</v>
      </c>
      <c r="D29" s="49" t="s">
        <v>592</v>
      </c>
    </row>
    <row r="30" spans="1:4" x14ac:dyDescent="0.2">
      <c r="A30" s="41">
        <v>26</v>
      </c>
      <c r="B30" s="42" t="s">
        <v>593</v>
      </c>
      <c r="C30" s="54">
        <v>25</v>
      </c>
      <c r="D30" s="49" t="s">
        <v>594</v>
      </c>
    </row>
    <row r="31" spans="1:4" x14ac:dyDescent="0.2">
      <c r="A31" s="41">
        <v>27</v>
      </c>
      <c r="B31" s="42" t="s">
        <v>595</v>
      </c>
      <c r="C31" s="54">
        <v>26</v>
      </c>
      <c r="D31" s="46" t="s">
        <v>596</v>
      </c>
    </row>
    <row r="32" spans="1:4" x14ac:dyDescent="0.2">
      <c r="A32" s="41">
        <v>28</v>
      </c>
      <c r="B32" s="46" t="s">
        <v>597</v>
      </c>
      <c r="C32" s="54">
        <v>27</v>
      </c>
      <c r="D32" s="46" t="s">
        <v>598</v>
      </c>
    </row>
    <row r="33" spans="1:4" x14ac:dyDescent="0.2">
      <c r="A33" s="41">
        <v>29</v>
      </c>
      <c r="B33" s="42" t="s">
        <v>599</v>
      </c>
      <c r="C33" s="54">
        <v>28</v>
      </c>
      <c r="D33" s="49" t="s">
        <v>600</v>
      </c>
    </row>
    <row r="34" spans="1:4" x14ac:dyDescent="0.2">
      <c r="A34" s="41">
        <v>30</v>
      </c>
      <c r="B34" s="42" t="s">
        <v>601</v>
      </c>
      <c r="C34" s="52"/>
      <c r="D34" s="53"/>
    </row>
    <row r="35" spans="1:4" x14ac:dyDescent="0.2">
      <c r="A35" s="41">
        <v>31</v>
      </c>
      <c r="B35" s="42" t="s">
        <v>602</v>
      </c>
      <c r="C35" s="52"/>
      <c r="D35" s="53"/>
    </row>
    <row r="36" spans="1:4" x14ac:dyDescent="0.2">
      <c r="A36" s="41">
        <v>32</v>
      </c>
      <c r="B36" s="45" t="s">
        <v>603</v>
      </c>
      <c r="C36" s="56"/>
      <c r="D36" s="53"/>
    </row>
    <row r="37" spans="1:4" x14ac:dyDescent="0.2">
      <c r="A37" s="41">
        <v>33</v>
      </c>
      <c r="B37" s="47" t="s">
        <v>604</v>
      </c>
      <c r="C37" s="57"/>
      <c r="D37" s="53"/>
    </row>
    <row r="38" spans="1:4" x14ac:dyDescent="0.2">
      <c r="A38" s="41">
        <v>34</v>
      </c>
      <c r="B38" s="48" t="s">
        <v>605</v>
      </c>
      <c r="C38" s="58"/>
      <c r="D38" s="53"/>
    </row>
    <row r="39" spans="1:4" x14ac:dyDescent="0.2">
      <c r="A39" s="41">
        <v>35</v>
      </c>
      <c r="B39" s="49" t="s">
        <v>606</v>
      </c>
      <c r="C39" s="59"/>
      <c r="D39" s="53"/>
    </row>
    <row r="40" spans="1:4" ht="15" thickBot="1" x14ac:dyDescent="0.25">
      <c r="A40" s="50">
        <v>36</v>
      </c>
      <c r="B40" s="51" t="s">
        <v>607</v>
      </c>
      <c r="C40" s="60"/>
      <c r="D40" s="61"/>
    </row>
    <row r="41" spans="1:4" ht="14.45" customHeight="1" thickBot="1" x14ac:dyDescent="0.25">
      <c r="A41" s="398" t="s">
        <v>608</v>
      </c>
      <c r="B41" s="400"/>
      <c r="C41" s="398" t="s">
        <v>609</v>
      </c>
      <c r="D41" s="400"/>
    </row>
    <row r="42" spans="1:4" x14ac:dyDescent="0.2">
      <c r="A42" s="62">
        <v>1</v>
      </c>
      <c r="B42" s="63" t="s">
        <v>610</v>
      </c>
      <c r="C42" s="73">
        <v>1</v>
      </c>
      <c r="D42" s="63" t="s">
        <v>611</v>
      </c>
    </row>
    <row r="43" spans="1:4" x14ac:dyDescent="0.2">
      <c r="A43" s="62">
        <v>2</v>
      </c>
      <c r="B43" s="63" t="s">
        <v>612</v>
      </c>
      <c r="C43" s="73">
        <v>2</v>
      </c>
      <c r="D43" s="63" t="s">
        <v>613</v>
      </c>
    </row>
    <row r="44" spans="1:4" x14ac:dyDescent="0.2">
      <c r="A44" s="62">
        <v>3</v>
      </c>
      <c r="B44" s="64" t="s">
        <v>614</v>
      </c>
      <c r="C44" s="73">
        <v>3</v>
      </c>
      <c r="D44" s="63" t="s">
        <v>615</v>
      </c>
    </row>
    <row r="45" spans="1:4" x14ac:dyDescent="0.2">
      <c r="A45" s="62">
        <v>4</v>
      </c>
      <c r="B45" s="63" t="s">
        <v>616</v>
      </c>
      <c r="C45" s="73">
        <v>4</v>
      </c>
      <c r="D45" s="63" t="s">
        <v>617</v>
      </c>
    </row>
    <row r="46" spans="1:4" x14ac:dyDescent="0.2">
      <c r="A46" s="62">
        <v>5</v>
      </c>
      <c r="B46" s="65" t="s">
        <v>618</v>
      </c>
      <c r="C46" s="73">
        <v>5</v>
      </c>
      <c r="D46" s="63" t="s">
        <v>619</v>
      </c>
    </row>
    <row r="47" spans="1:4" x14ac:dyDescent="0.2">
      <c r="A47" s="62">
        <v>6</v>
      </c>
      <c r="B47" s="63" t="s">
        <v>620</v>
      </c>
      <c r="C47" s="73">
        <v>6</v>
      </c>
      <c r="D47" s="63" t="s">
        <v>621</v>
      </c>
    </row>
    <row r="48" spans="1:4" ht="25.5" x14ac:dyDescent="0.2">
      <c r="A48" s="62">
        <v>7</v>
      </c>
      <c r="B48" s="65" t="s">
        <v>622</v>
      </c>
      <c r="C48" s="73">
        <v>7</v>
      </c>
      <c r="D48" s="63" t="s">
        <v>623</v>
      </c>
    </row>
    <row r="49" spans="1:4" x14ac:dyDescent="0.2">
      <c r="A49" s="62">
        <v>8</v>
      </c>
      <c r="B49" s="63" t="s">
        <v>624</v>
      </c>
      <c r="C49" s="73">
        <v>8</v>
      </c>
      <c r="D49" s="63" t="s">
        <v>625</v>
      </c>
    </row>
    <row r="50" spans="1:4" x14ac:dyDescent="0.2">
      <c r="A50" s="62">
        <v>9</v>
      </c>
      <c r="B50" s="65" t="s">
        <v>626</v>
      </c>
      <c r="C50" s="73">
        <v>9</v>
      </c>
      <c r="D50" s="63" t="s">
        <v>627</v>
      </c>
    </row>
    <row r="51" spans="1:4" x14ac:dyDescent="0.2">
      <c r="A51" s="62">
        <v>10</v>
      </c>
      <c r="B51" s="63" t="s">
        <v>628</v>
      </c>
      <c r="C51" s="73">
        <v>10</v>
      </c>
      <c r="D51" s="63" t="s">
        <v>629</v>
      </c>
    </row>
    <row r="52" spans="1:4" x14ac:dyDescent="0.2">
      <c r="A52" s="62">
        <v>11</v>
      </c>
      <c r="B52" s="65" t="s">
        <v>630</v>
      </c>
      <c r="C52" s="73">
        <v>11</v>
      </c>
      <c r="D52" s="67" t="s">
        <v>631</v>
      </c>
    </row>
    <row r="53" spans="1:4" ht="25.5" x14ac:dyDescent="0.2">
      <c r="A53" s="62">
        <v>12</v>
      </c>
      <c r="B53" s="63" t="s">
        <v>632</v>
      </c>
      <c r="C53" s="73">
        <v>12</v>
      </c>
      <c r="D53" s="67" t="s">
        <v>633</v>
      </c>
    </row>
    <row r="54" spans="1:4" x14ac:dyDescent="0.2">
      <c r="A54" s="62">
        <v>13</v>
      </c>
      <c r="B54" s="63" t="s">
        <v>634</v>
      </c>
      <c r="C54" s="73">
        <v>13</v>
      </c>
      <c r="D54" s="67" t="s">
        <v>635</v>
      </c>
    </row>
    <row r="55" spans="1:4" x14ac:dyDescent="0.2">
      <c r="A55" s="62">
        <v>14</v>
      </c>
      <c r="B55" s="63" t="s">
        <v>636</v>
      </c>
      <c r="C55" s="74"/>
      <c r="D55" s="65"/>
    </row>
    <row r="56" spans="1:4" x14ac:dyDescent="0.2">
      <c r="A56" s="62">
        <v>15</v>
      </c>
      <c r="B56" s="63" t="s">
        <v>637</v>
      </c>
      <c r="C56" s="74"/>
      <c r="D56" s="65"/>
    </row>
    <row r="57" spans="1:4" x14ac:dyDescent="0.2">
      <c r="A57" s="62">
        <v>16</v>
      </c>
      <c r="B57" s="63" t="s">
        <v>638</v>
      </c>
      <c r="C57" s="74"/>
      <c r="D57" s="75"/>
    </row>
    <row r="58" spans="1:4" x14ac:dyDescent="0.2">
      <c r="A58" s="62">
        <v>17</v>
      </c>
      <c r="B58" s="63" t="s">
        <v>639</v>
      </c>
      <c r="C58" s="74"/>
      <c r="D58" s="75"/>
    </row>
    <row r="59" spans="1:4" x14ac:dyDescent="0.2">
      <c r="A59" s="62">
        <v>18</v>
      </c>
      <c r="B59" s="63" t="s">
        <v>640</v>
      </c>
      <c r="C59" s="74"/>
      <c r="D59" s="75"/>
    </row>
    <row r="60" spans="1:4" x14ac:dyDescent="0.2">
      <c r="A60" s="62">
        <v>19</v>
      </c>
      <c r="B60" s="63" t="s">
        <v>641</v>
      </c>
      <c r="C60" s="74"/>
      <c r="D60" s="75"/>
    </row>
    <row r="61" spans="1:4" x14ac:dyDescent="0.2">
      <c r="A61" s="62">
        <v>20</v>
      </c>
      <c r="B61" s="63" t="s">
        <v>642</v>
      </c>
      <c r="C61" s="74"/>
      <c r="D61" s="75"/>
    </row>
    <row r="62" spans="1:4" x14ac:dyDescent="0.2">
      <c r="A62" s="62">
        <v>21</v>
      </c>
      <c r="B62" s="66" t="s">
        <v>643</v>
      </c>
      <c r="C62" s="76"/>
      <c r="D62" s="75"/>
    </row>
    <row r="63" spans="1:4" x14ac:dyDescent="0.2">
      <c r="A63" s="62">
        <v>22</v>
      </c>
      <c r="B63" s="67" t="s">
        <v>644</v>
      </c>
      <c r="C63" s="77"/>
      <c r="D63" s="75"/>
    </row>
    <row r="64" spans="1:4" x14ac:dyDescent="0.2">
      <c r="A64" s="62">
        <v>23</v>
      </c>
      <c r="B64" s="68" t="s">
        <v>645</v>
      </c>
      <c r="C64" s="78"/>
      <c r="D64" s="79"/>
    </row>
    <row r="65" spans="1:4" x14ac:dyDescent="0.2">
      <c r="A65" s="69"/>
      <c r="B65" s="70"/>
      <c r="C65" s="69"/>
      <c r="D65" s="70"/>
    </row>
    <row r="66" spans="1:4" ht="15" thickBot="1" x14ac:dyDescent="0.25">
      <c r="A66" s="71"/>
      <c r="B66" s="72"/>
      <c r="C66" s="71"/>
      <c r="D66" s="72"/>
    </row>
  </sheetData>
  <sheetProtection algorithmName="SHA-512" hashValue="qY+qMuYZ7uppeKxmO5mdMb7xl/24oZT+MNrnm6smXroddP8yTmX4OY7d6bo0TI8usJ1Lcdg67KnfgfjzBfeaPQ==" saltValue="1JD8Dt9RBMP4ycKExyuVTA==" spinCount="100000" sheet="1" objects="1" scenarios="1"/>
  <mergeCells count="8">
    <mergeCell ref="A41:B41"/>
    <mergeCell ref="C41:D41"/>
    <mergeCell ref="A4:B4"/>
    <mergeCell ref="C4:D4"/>
    <mergeCell ref="A1:B1"/>
    <mergeCell ref="A2:B2"/>
    <mergeCell ref="A3:B3"/>
    <mergeCell ref="C1:D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54A69-3667-4EB3-B40A-B9866FAF6DEA}">
  <sheetPr>
    <tabColor rgb="FF7030A0"/>
  </sheetPr>
  <dimension ref="A1:T55"/>
  <sheetViews>
    <sheetView tabSelected="1" zoomScaleNormal="100" workbookViewId="0">
      <pane ySplit="6" topLeftCell="A28" activePane="bottomLeft" state="frozen"/>
      <selection activeCell="A15" sqref="A15"/>
      <selection pane="bottomLeft" activeCell="A15" sqref="A15"/>
    </sheetView>
  </sheetViews>
  <sheetFormatPr baseColWidth="10" defaultColWidth="10.85546875" defaultRowHeight="12.75" x14ac:dyDescent="0.2"/>
  <cols>
    <col min="1" max="1" width="15.5703125" style="84" customWidth="1"/>
    <col min="2" max="2" width="30.5703125" style="84" customWidth="1"/>
    <col min="3" max="3" width="10.85546875" style="84"/>
    <col min="4" max="4" width="10.42578125" style="84" customWidth="1"/>
    <col min="5" max="5" width="8.28515625" style="84" customWidth="1"/>
    <col min="6" max="6" width="34.85546875" style="84" customWidth="1"/>
    <col min="7" max="7" width="10.85546875" style="84" customWidth="1"/>
    <col min="8" max="8" width="11.7109375" style="84" customWidth="1"/>
    <col min="9" max="9" width="36" style="84" customWidth="1"/>
    <col min="10" max="10" width="10.85546875" style="84"/>
    <col min="11" max="11" width="9.28515625" style="84" customWidth="1"/>
    <col min="12" max="12" width="22.140625" style="84" customWidth="1"/>
    <col min="13" max="13" width="9.42578125" style="240" customWidth="1"/>
    <col min="14" max="14" width="11.42578125" style="240" customWidth="1"/>
    <col min="15" max="15" width="10.85546875" style="84"/>
    <col min="16" max="20" width="10.85546875" style="84" hidden="1" customWidth="1"/>
    <col min="21" max="16384" width="10.85546875" style="84"/>
  </cols>
  <sheetData>
    <row r="1" spans="1:20" x14ac:dyDescent="0.2">
      <c r="A1" s="367" t="s">
        <v>62</v>
      </c>
      <c r="B1" s="172" t="s">
        <v>1</v>
      </c>
      <c r="C1" s="503" t="s">
        <v>646</v>
      </c>
      <c r="D1" s="503"/>
      <c r="E1" s="503"/>
      <c r="F1" s="503"/>
      <c r="G1" s="503"/>
      <c r="H1" s="503"/>
      <c r="I1" s="503"/>
      <c r="J1" s="503"/>
      <c r="K1" s="503"/>
      <c r="L1" s="503"/>
      <c r="M1" s="497"/>
      <c r="N1" s="498"/>
    </row>
    <row r="2" spans="1:20" x14ac:dyDescent="0.2">
      <c r="A2" s="368" t="s">
        <v>63</v>
      </c>
      <c r="B2" s="369">
        <v>2</v>
      </c>
      <c r="C2" s="504"/>
      <c r="D2" s="504"/>
      <c r="E2" s="504"/>
      <c r="F2" s="504"/>
      <c r="G2" s="504"/>
      <c r="H2" s="504"/>
      <c r="I2" s="504"/>
      <c r="J2" s="504"/>
      <c r="K2" s="504"/>
      <c r="L2" s="504"/>
      <c r="M2" s="499"/>
      <c r="N2" s="500"/>
    </row>
    <row r="3" spans="1:20" ht="13.5" thickBot="1" x14ac:dyDescent="0.25">
      <c r="A3" s="192" t="s">
        <v>64</v>
      </c>
      <c r="B3" s="193" t="s">
        <v>5</v>
      </c>
      <c r="C3" s="505"/>
      <c r="D3" s="505"/>
      <c r="E3" s="505"/>
      <c r="F3" s="505"/>
      <c r="G3" s="505"/>
      <c r="H3" s="505"/>
      <c r="I3" s="505"/>
      <c r="J3" s="505"/>
      <c r="K3" s="505"/>
      <c r="L3" s="505"/>
      <c r="M3" s="501"/>
      <c r="N3" s="502"/>
    </row>
    <row r="4" spans="1:20" ht="30" customHeight="1" x14ac:dyDescent="0.2">
      <c r="A4" s="506" t="s">
        <v>647</v>
      </c>
      <c r="B4" s="491" t="s">
        <v>648</v>
      </c>
      <c r="C4" s="491" t="s">
        <v>649</v>
      </c>
      <c r="D4" s="491" t="s">
        <v>650</v>
      </c>
      <c r="E4" s="491"/>
      <c r="F4" s="491" t="s">
        <v>651</v>
      </c>
      <c r="G4" s="491" t="s">
        <v>652</v>
      </c>
      <c r="H4" s="491" t="s">
        <v>653</v>
      </c>
      <c r="I4" s="491" t="s">
        <v>654</v>
      </c>
      <c r="J4" s="491" t="s">
        <v>655</v>
      </c>
      <c r="K4" s="491"/>
      <c r="L4" s="491" t="s">
        <v>656</v>
      </c>
      <c r="M4" s="493" t="s">
        <v>657</v>
      </c>
      <c r="N4" s="495" t="s">
        <v>658</v>
      </c>
    </row>
    <row r="5" spans="1:20" ht="21.75" customHeight="1" x14ac:dyDescent="0.2">
      <c r="A5" s="507"/>
      <c r="B5" s="492"/>
      <c r="C5" s="492"/>
      <c r="D5" s="194" t="s">
        <v>659</v>
      </c>
      <c r="E5" s="194" t="s">
        <v>660</v>
      </c>
      <c r="F5" s="492"/>
      <c r="G5" s="492"/>
      <c r="H5" s="492"/>
      <c r="I5" s="492"/>
      <c r="J5" s="194" t="s">
        <v>661</v>
      </c>
      <c r="K5" s="194" t="s">
        <v>660</v>
      </c>
      <c r="L5" s="492"/>
      <c r="M5" s="494"/>
      <c r="N5" s="496"/>
    </row>
    <row r="6" spans="1:20" ht="17.25" customHeight="1" thickBot="1" x14ac:dyDescent="0.25">
      <c r="A6" s="200" t="s">
        <v>662</v>
      </c>
      <c r="B6" s="201" t="s">
        <v>663</v>
      </c>
      <c r="C6" s="202"/>
      <c r="D6" s="201"/>
      <c r="E6" s="201"/>
      <c r="F6" s="201"/>
      <c r="G6" s="202">
        <v>44227</v>
      </c>
      <c r="H6" s="203">
        <v>44561</v>
      </c>
      <c r="I6" s="201" t="s">
        <v>664</v>
      </c>
      <c r="J6" s="203">
        <v>44215</v>
      </c>
      <c r="K6" s="204"/>
      <c r="L6" s="201" t="s">
        <v>665</v>
      </c>
      <c r="M6" s="205">
        <v>1</v>
      </c>
      <c r="N6" s="206">
        <v>44227</v>
      </c>
    </row>
    <row r="7" spans="1:20" x14ac:dyDescent="0.2">
      <c r="A7" s="198" t="s">
        <v>666</v>
      </c>
      <c r="B7" s="199" t="s">
        <v>667</v>
      </c>
      <c r="C7" s="233">
        <v>44258</v>
      </c>
      <c r="D7" s="199" t="s">
        <v>668</v>
      </c>
      <c r="E7" s="199">
        <v>11</v>
      </c>
      <c r="F7" s="199" t="s">
        <v>669</v>
      </c>
      <c r="G7" s="233">
        <v>44241</v>
      </c>
      <c r="H7" s="233">
        <v>44377</v>
      </c>
      <c r="I7" s="20" t="s">
        <v>670</v>
      </c>
      <c r="J7" s="233">
        <v>44258</v>
      </c>
      <c r="K7" s="199" t="s">
        <v>174</v>
      </c>
      <c r="L7" s="199" t="s">
        <v>671</v>
      </c>
      <c r="M7" s="235">
        <v>2</v>
      </c>
      <c r="N7" s="236">
        <v>44273</v>
      </c>
      <c r="P7" s="84" t="s">
        <v>672</v>
      </c>
      <c r="Q7" s="84" t="s">
        <v>673</v>
      </c>
      <c r="R7" s="84" t="s">
        <v>674</v>
      </c>
      <c r="T7" s="84" t="s">
        <v>669</v>
      </c>
    </row>
    <row r="8" spans="1:20" x14ac:dyDescent="0.2">
      <c r="A8" s="195" t="s">
        <v>666</v>
      </c>
      <c r="B8" s="199" t="s">
        <v>675</v>
      </c>
      <c r="C8" s="234">
        <v>44273</v>
      </c>
      <c r="D8" s="199" t="s">
        <v>676</v>
      </c>
      <c r="E8" s="20">
        <v>5</v>
      </c>
      <c r="F8" s="199" t="s">
        <v>669</v>
      </c>
      <c r="G8" s="234">
        <v>44211</v>
      </c>
      <c r="H8" s="234">
        <v>44561</v>
      </c>
      <c r="I8" s="20" t="s">
        <v>670</v>
      </c>
      <c r="J8" s="234">
        <v>44211</v>
      </c>
      <c r="K8" s="20" t="s">
        <v>723</v>
      </c>
      <c r="L8" s="20" t="s">
        <v>671</v>
      </c>
      <c r="M8" s="237">
        <v>2</v>
      </c>
      <c r="N8" s="236">
        <v>44273</v>
      </c>
      <c r="P8" s="84" t="s">
        <v>675</v>
      </c>
      <c r="Q8" s="84" t="s">
        <v>676</v>
      </c>
      <c r="R8" s="84" t="s">
        <v>666</v>
      </c>
      <c r="T8" s="84" t="s">
        <v>677</v>
      </c>
    </row>
    <row r="9" spans="1:20" ht="25.5" customHeight="1" x14ac:dyDescent="0.2">
      <c r="A9" s="195" t="s">
        <v>666</v>
      </c>
      <c r="B9" s="199" t="s">
        <v>678</v>
      </c>
      <c r="C9" s="234">
        <v>44328</v>
      </c>
      <c r="D9" s="199" t="s">
        <v>679</v>
      </c>
      <c r="E9" s="20">
        <v>5</v>
      </c>
      <c r="F9" s="199" t="s">
        <v>677</v>
      </c>
      <c r="G9" s="234">
        <v>44287</v>
      </c>
      <c r="H9" s="234">
        <v>44561</v>
      </c>
      <c r="I9" s="20" t="s">
        <v>712</v>
      </c>
      <c r="J9" s="234">
        <v>44328</v>
      </c>
      <c r="K9" s="20" t="s">
        <v>720</v>
      </c>
      <c r="L9" s="372" t="s">
        <v>713</v>
      </c>
      <c r="M9" s="237">
        <v>3</v>
      </c>
      <c r="N9" s="375">
        <v>44329</v>
      </c>
      <c r="P9" s="84" t="s">
        <v>678</v>
      </c>
      <c r="Q9" s="84" t="s">
        <v>679</v>
      </c>
      <c r="R9" s="84" t="s">
        <v>680</v>
      </c>
      <c r="T9" s="84" t="s">
        <v>681</v>
      </c>
    </row>
    <row r="10" spans="1:20" ht="25.5" x14ac:dyDescent="0.2">
      <c r="A10" s="195" t="s">
        <v>666</v>
      </c>
      <c r="B10" s="199" t="s">
        <v>678</v>
      </c>
      <c r="C10" s="234">
        <v>44328</v>
      </c>
      <c r="D10" s="199" t="s">
        <v>679</v>
      </c>
      <c r="E10" s="20">
        <v>5</v>
      </c>
      <c r="F10" s="199" t="s">
        <v>681</v>
      </c>
      <c r="G10" s="234">
        <v>44287</v>
      </c>
      <c r="H10" s="234">
        <v>44561</v>
      </c>
      <c r="I10" s="20" t="s">
        <v>712</v>
      </c>
      <c r="J10" s="234">
        <v>44328</v>
      </c>
      <c r="K10" s="20" t="s">
        <v>720</v>
      </c>
      <c r="L10" s="372" t="s">
        <v>713</v>
      </c>
      <c r="M10" s="237">
        <v>3</v>
      </c>
      <c r="N10" s="375">
        <v>44329</v>
      </c>
      <c r="P10" s="84" t="s">
        <v>682</v>
      </c>
      <c r="Q10" s="84" t="s">
        <v>683</v>
      </c>
      <c r="T10" s="84" t="s">
        <v>684</v>
      </c>
    </row>
    <row r="11" spans="1:20" ht="25.5" x14ac:dyDescent="0.2">
      <c r="A11" s="195" t="s">
        <v>666</v>
      </c>
      <c r="B11" s="199" t="s">
        <v>678</v>
      </c>
      <c r="C11" s="234">
        <v>44328</v>
      </c>
      <c r="D11" s="199" t="s">
        <v>679</v>
      </c>
      <c r="E11" s="20">
        <v>5</v>
      </c>
      <c r="F11" s="199" t="s">
        <v>684</v>
      </c>
      <c r="G11" s="234">
        <v>44287</v>
      </c>
      <c r="H11" s="234">
        <v>44561</v>
      </c>
      <c r="I11" s="20" t="s">
        <v>712</v>
      </c>
      <c r="J11" s="234">
        <v>44328</v>
      </c>
      <c r="K11" s="20" t="s">
        <v>720</v>
      </c>
      <c r="L11" s="372" t="s">
        <v>713</v>
      </c>
      <c r="M11" s="237">
        <v>3</v>
      </c>
      <c r="N11" s="375">
        <v>44329</v>
      </c>
      <c r="P11" s="84" t="s">
        <v>663</v>
      </c>
      <c r="Q11" s="84" t="s">
        <v>685</v>
      </c>
    </row>
    <row r="12" spans="1:20" ht="25.5" x14ac:dyDescent="0.2">
      <c r="A12" s="195" t="s">
        <v>666</v>
      </c>
      <c r="B12" s="199" t="s">
        <v>672</v>
      </c>
      <c r="C12" s="234">
        <v>44335</v>
      </c>
      <c r="D12" s="199" t="s">
        <v>673</v>
      </c>
      <c r="E12" s="20">
        <v>2</v>
      </c>
      <c r="F12" s="199" t="s">
        <v>681</v>
      </c>
      <c r="G12" s="234">
        <v>44228</v>
      </c>
      <c r="H12" s="234">
        <v>44469</v>
      </c>
      <c r="I12" s="20" t="s">
        <v>714</v>
      </c>
      <c r="J12" s="234">
        <v>44335</v>
      </c>
      <c r="K12" s="20" t="s">
        <v>721</v>
      </c>
      <c r="L12" s="376" t="s">
        <v>717</v>
      </c>
      <c r="M12" s="237">
        <v>4</v>
      </c>
      <c r="N12" s="375">
        <v>44336</v>
      </c>
      <c r="P12" s="84" t="s">
        <v>667</v>
      </c>
      <c r="Q12" s="84" t="s">
        <v>668</v>
      </c>
    </row>
    <row r="13" spans="1:20" ht="25.5" x14ac:dyDescent="0.2">
      <c r="A13" s="195" t="s">
        <v>666</v>
      </c>
      <c r="B13" s="199" t="s">
        <v>672</v>
      </c>
      <c r="C13" s="234">
        <v>44335</v>
      </c>
      <c r="D13" s="199" t="s">
        <v>673</v>
      </c>
      <c r="E13" s="20">
        <v>2</v>
      </c>
      <c r="F13" s="199" t="s">
        <v>684</v>
      </c>
      <c r="G13" s="234">
        <v>44228</v>
      </c>
      <c r="H13" s="234">
        <v>44469</v>
      </c>
      <c r="I13" s="20" t="s">
        <v>714</v>
      </c>
      <c r="J13" s="234">
        <v>44335</v>
      </c>
      <c r="K13" s="20" t="s">
        <v>721</v>
      </c>
      <c r="L13" s="376" t="s">
        <v>717</v>
      </c>
      <c r="M13" s="237">
        <v>4</v>
      </c>
      <c r="N13" s="375">
        <v>44336</v>
      </c>
    </row>
    <row r="14" spans="1:20" ht="25.5" x14ac:dyDescent="0.2">
      <c r="A14" s="195" t="s">
        <v>666</v>
      </c>
      <c r="B14" s="199" t="s">
        <v>672</v>
      </c>
      <c r="C14" s="234">
        <v>44335</v>
      </c>
      <c r="D14" s="199" t="s">
        <v>673</v>
      </c>
      <c r="E14" s="20">
        <v>4</v>
      </c>
      <c r="F14" s="199" t="s">
        <v>677</v>
      </c>
      <c r="G14" s="234">
        <v>44211</v>
      </c>
      <c r="H14" s="234">
        <v>44558</v>
      </c>
      <c r="I14" s="20" t="s">
        <v>714</v>
      </c>
      <c r="J14" s="234">
        <v>44335</v>
      </c>
      <c r="K14" s="20" t="s">
        <v>721</v>
      </c>
      <c r="L14" s="376" t="s">
        <v>715</v>
      </c>
      <c r="M14" s="237">
        <v>4</v>
      </c>
      <c r="N14" s="375">
        <v>44336</v>
      </c>
      <c r="P14" s="84" t="s">
        <v>686</v>
      </c>
      <c r="Q14" s="84" t="s">
        <v>687</v>
      </c>
    </row>
    <row r="15" spans="1:20" ht="25.5" x14ac:dyDescent="0.2">
      <c r="A15" s="195" t="s">
        <v>666</v>
      </c>
      <c r="B15" s="199" t="s">
        <v>672</v>
      </c>
      <c r="C15" s="234">
        <v>44335</v>
      </c>
      <c r="D15" s="199" t="s">
        <v>673</v>
      </c>
      <c r="E15" s="20">
        <v>4</v>
      </c>
      <c r="F15" s="199" t="s">
        <v>684</v>
      </c>
      <c r="G15" s="234">
        <v>44211</v>
      </c>
      <c r="H15" s="234">
        <v>44558</v>
      </c>
      <c r="I15" s="20" t="s">
        <v>714</v>
      </c>
      <c r="J15" s="234">
        <v>44335</v>
      </c>
      <c r="K15" s="20" t="s">
        <v>721</v>
      </c>
      <c r="L15" s="376" t="s">
        <v>715</v>
      </c>
      <c r="M15" s="237">
        <v>4</v>
      </c>
      <c r="N15" s="375">
        <v>44336</v>
      </c>
    </row>
    <row r="16" spans="1:20" ht="25.5" x14ac:dyDescent="0.2">
      <c r="A16" s="195" t="s">
        <v>666</v>
      </c>
      <c r="B16" s="199" t="s">
        <v>672</v>
      </c>
      <c r="C16" s="234">
        <v>44335</v>
      </c>
      <c r="D16" s="199" t="s">
        <v>673</v>
      </c>
      <c r="E16" s="20">
        <v>5</v>
      </c>
      <c r="F16" s="199" t="s">
        <v>681</v>
      </c>
      <c r="G16" s="234">
        <v>44501</v>
      </c>
      <c r="H16" s="234">
        <v>44558</v>
      </c>
      <c r="I16" s="20" t="s">
        <v>714</v>
      </c>
      <c r="J16" s="234">
        <v>44335</v>
      </c>
      <c r="K16" s="20" t="s">
        <v>721</v>
      </c>
      <c r="L16" s="376" t="s">
        <v>717</v>
      </c>
      <c r="M16" s="237">
        <v>4</v>
      </c>
      <c r="N16" s="375">
        <v>44336</v>
      </c>
    </row>
    <row r="17" spans="1:14" ht="25.5" x14ac:dyDescent="0.2">
      <c r="A17" s="195" t="s">
        <v>666</v>
      </c>
      <c r="B17" s="199" t="s">
        <v>672</v>
      </c>
      <c r="C17" s="234">
        <v>44335</v>
      </c>
      <c r="D17" s="199" t="s">
        <v>673</v>
      </c>
      <c r="E17" s="20">
        <v>5</v>
      </c>
      <c r="F17" s="199" t="s">
        <v>684</v>
      </c>
      <c r="G17" s="234">
        <v>44501</v>
      </c>
      <c r="H17" s="234">
        <v>44558</v>
      </c>
      <c r="I17" s="20" t="s">
        <v>714</v>
      </c>
      <c r="J17" s="234">
        <v>44335</v>
      </c>
      <c r="K17" s="20" t="s">
        <v>721</v>
      </c>
      <c r="L17" s="376" t="s">
        <v>717</v>
      </c>
      <c r="M17" s="237">
        <v>4</v>
      </c>
      <c r="N17" s="375">
        <v>44336</v>
      </c>
    </row>
    <row r="18" spans="1:14" ht="25.5" x14ac:dyDescent="0.2">
      <c r="A18" s="195" t="s">
        <v>666</v>
      </c>
      <c r="B18" s="199" t="s">
        <v>672</v>
      </c>
      <c r="C18" s="234">
        <v>44335</v>
      </c>
      <c r="D18" s="199" t="s">
        <v>673</v>
      </c>
      <c r="E18" s="20">
        <v>8</v>
      </c>
      <c r="F18" s="199" t="s">
        <v>677</v>
      </c>
      <c r="G18" s="234">
        <v>44228</v>
      </c>
      <c r="H18" s="234">
        <v>44545</v>
      </c>
      <c r="I18" s="20" t="s">
        <v>714</v>
      </c>
      <c r="J18" s="234">
        <v>44335</v>
      </c>
      <c r="K18" s="20" t="s">
        <v>721</v>
      </c>
      <c r="L18" s="376" t="s">
        <v>715</v>
      </c>
      <c r="M18" s="237">
        <v>4</v>
      </c>
      <c r="N18" s="375">
        <v>44336</v>
      </c>
    </row>
    <row r="19" spans="1:14" ht="25.5" x14ac:dyDescent="0.2">
      <c r="A19" s="195" t="s">
        <v>666</v>
      </c>
      <c r="B19" s="199" t="s">
        <v>672</v>
      </c>
      <c r="C19" s="234">
        <v>44335</v>
      </c>
      <c r="D19" s="199" t="s">
        <v>673</v>
      </c>
      <c r="E19" s="20">
        <v>8</v>
      </c>
      <c r="F19" s="199" t="s">
        <v>684</v>
      </c>
      <c r="G19" s="234">
        <v>44228</v>
      </c>
      <c r="H19" s="234">
        <v>44545</v>
      </c>
      <c r="I19" s="20" t="s">
        <v>714</v>
      </c>
      <c r="J19" s="234">
        <v>44335</v>
      </c>
      <c r="K19" s="20" t="s">
        <v>721</v>
      </c>
      <c r="L19" s="376" t="s">
        <v>715</v>
      </c>
      <c r="M19" s="237">
        <v>4</v>
      </c>
      <c r="N19" s="375">
        <v>44336</v>
      </c>
    </row>
    <row r="20" spans="1:14" ht="25.5" x14ac:dyDescent="0.2">
      <c r="A20" s="195" t="s">
        <v>666</v>
      </c>
      <c r="B20" s="199" t="s">
        <v>675</v>
      </c>
      <c r="C20" s="234">
        <v>44335</v>
      </c>
      <c r="D20" s="199" t="s">
        <v>676</v>
      </c>
      <c r="E20" s="20">
        <v>2</v>
      </c>
      <c r="F20" s="199" t="s">
        <v>677</v>
      </c>
      <c r="G20" s="234">
        <v>44211</v>
      </c>
      <c r="H20" s="234">
        <v>44500</v>
      </c>
      <c r="I20" s="20" t="s">
        <v>718</v>
      </c>
      <c r="J20" s="234">
        <v>44335</v>
      </c>
      <c r="K20" s="20" t="s">
        <v>722</v>
      </c>
      <c r="L20" s="378" t="s">
        <v>719</v>
      </c>
      <c r="M20" s="237">
        <v>5</v>
      </c>
      <c r="N20" s="375">
        <v>44350</v>
      </c>
    </row>
    <row r="21" spans="1:14" ht="25.5" x14ac:dyDescent="0.2">
      <c r="A21" s="195" t="s">
        <v>666</v>
      </c>
      <c r="B21" s="199" t="s">
        <v>675</v>
      </c>
      <c r="C21" s="234">
        <v>44335</v>
      </c>
      <c r="D21" s="199" t="s">
        <v>676</v>
      </c>
      <c r="E21" s="20">
        <v>2</v>
      </c>
      <c r="F21" s="199" t="s">
        <v>681</v>
      </c>
      <c r="G21" s="234">
        <v>44211</v>
      </c>
      <c r="H21" s="234">
        <v>44500</v>
      </c>
      <c r="I21" s="20" t="s">
        <v>718</v>
      </c>
      <c r="J21" s="234">
        <v>44335</v>
      </c>
      <c r="K21" s="20" t="s">
        <v>722</v>
      </c>
      <c r="L21" s="378" t="s">
        <v>719</v>
      </c>
      <c r="M21" s="237">
        <v>5</v>
      </c>
      <c r="N21" s="375">
        <v>44350</v>
      </c>
    </row>
    <row r="22" spans="1:14" ht="25.5" x14ac:dyDescent="0.2">
      <c r="A22" s="195" t="s">
        <v>666</v>
      </c>
      <c r="B22" s="199" t="s">
        <v>675</v>
      </c>
      <c r="C22" s="234">
        <v>44335</v>
      </c>
      <c r="D22" s="199" t="s">
        <v>676</v>
      </c>
      <c r="E22" s="20">
        <v>5</v>
      </c>
      <c r="F22" s="199" t="s">
        <v>677</v>
      </c>
      <c r="G22" s="234">
        <v>44211</v>
      </c>
      <c r="H22" s="234">
        <v>44561</v>
      </c>
      <c r="I22" s="20" t="s">
        <v>718</v>
      </c>
      <c r="J22" s="234">
        <v>44335</v>
      </c>
      <c r="K22" s="20" t="s">
        <v>722</v>
      </c>
      <c r="L22" s="378" t="s">
        <v>728</v>
      </c>
      <c r="M22" s="237">
        <v>5</v>
      </c>
      <c r="N22" s="375">
        <v>44350</v>
      </c>
    </row>
    <row r="23" spans="1:14" ht="25.5" x14ac:dyDescent="0.2">
      <c r="A23" s="195" t="s">
        <v>666</v>
      </c>
      <c r="B23" s="199" t="s">
        <v>675</v>
      </c>
      <c r="C23" s="234">
        <v>44348</v>
      </c>
      <c r="D23" s="199" t="s">
        <v>676</v>
      </c>
      <c r="E23" s="20">
        <v>9</v>
      </c>
      <c r="F23" s="199" t="s">
        <v>677</v>
      </c>
      <c r="G23" s="234">
        <v>44211</v>
      </c>
      <c r="H23" s="234">
        <v>44560</v>
      </c>
      <c r="I23" s="20" t="s">
        <v>718</v>
      </c>
      <c r="J23" s="234">
        <v>44348</v>
      </c>
      <c r="K23" s="20" t="s">
        <v>727</v>
      </c>
      <c r="L23" s="377" t="s">
        <v>719</v>
      </c>
      <c r="M23" s="237">
        <v>5</v>
      </c>
      <c r="N23" s="375">
        <v>44350</v>
      </c>
    </row>
    <row r="24" spans="1:14" ht="25.5" x14ac:dyDescent="0.2">
      <c r="A24" s="195" t="s">
        <v>666</v>
      </c>
      <c r="B24" s="199" t="s">
        <v>675</v>
      </c>
      <c r="C24" s="234">
        <v>44348</v>
      </c>
      <c r="D24" s="199" t="s">
        <v>676</v>
      </c>
      <c r="E24" s="20">
        <v>9</v>
      </c>
      <c r="F24" s="199" t="s">
        <v>681</v>
      </c>
      <c r="G24" s="234">
        <v>44211</v>
      </c>
      <c r="H24" s="234">
        <v>44560</v>
      </c>
      <c r="I24" s="20" t="s">
        <v>718</v>
      </c>
      <c r="J24" s="234">
        <v>44348</v>
      </c>
      <c r="K24" s="20" t="s">
        <v>727</v>
      </c>
      <c r="L24" s="377" t="s">
        <v>719</v>
      </c>
      <c r="M24" s="237">
        <v>5</v>
      </c>
      <c r="N24" s="375">
        <v>44350</v>
      </c>
    </row>
    <row r="25" spans="1:14" x14ac:dyDescent="0.2">
      <c r="A25" s="195" t="s">
        <v>666</v>
      </c>
      <c r="B25" s="199" t="s">
        <v>686</v>
      </c>
      <c r="C25" s="234">
        <v>44355</v>
      </c>
      <c r="D25" s="20" t="s">
        <v>687</v>
      </c>
      <c r="E25" s="20">
        <v>2</v>
      </c>
      <c r="F25" s="199" t="s">
        <v>677</v>
      </c>
      <c r="G25" s="234">
        <v>44197</v>
      </c>
      <c r="H25" s="234">
        <v>44561</v>
      </c>
      <c r="I25" s="20" t="s">
        <v>729</v>
      </c>
      <c r="J25" s="234">
        <v>44348</v>
      </c>
      <c r="K25" s="20" t="s">
        <v>730</v>
      </c>
      <c r="L25" s="199" t="s">
        <v>671</v>
      </c>
      <c r="M25" s="237">
        <v>6</v>
      </c>
      <c r="N25" s="375">
        <v>44357</v>
      </c>
    </row>
    <row r="26" spans="1:14" x14ac:dyDescent="0.2">
      <c r="A26" s="195" t="s">
        <v>666</v>
      </c>
      <c r="B26" s="199" t="s">
        <v>686</v>
      </c>
      <c r="C26" s="234">
        <v>44355</v>
      </c>
      <c r="D26" s="199" t="s">
        <v>687</v>
      </c>
      <c r="E26" s="20">
        <v>2</v>
      </c>
      <c r="F26" s="199" t="s">
        <v>681</v>
      </c>
      <c r="G26" s="234">
        <v>44197</v>
      </c>
      <c r="H26" s="234">
        <v>44561</v>
      </c>
      <c r="I26" s="20" t="s">
        <v>729</v>
      </c>
      <c r="J26" s="234">
        <v>44348</v>
      </c>
      <c r="K26" s="20" t="s">
        <v>730</v>
      </c>
      <c r="L26" s="199" t="s">
        <v>671</v>
      </c>
      <c r="M26" s="237">
        <v>6</v>
      </c>
      <c r="N26" s="375">
        <v>44357</v>
      </c>
    </row>
    <row r="27" spans="1:14" x14ac:dyDescent="0.2">
      <c r="A27" s="195" t="s">
        <v>666</v>
      </c>
      <c r="B27" s="199" t="s">
        <v>686</v>
      </c>
      <c r="C27" s="234">
        <v>44355</v>
      </c>
      <c r="D27" s="199" t="s">
        <v>687</v>
      </c>
      <c r="E27" s="20">
        <v>3</v>
      </c>
      <c r="F27" s="199" t="s">
        <v>677</v>
      </c>
      <c r="G27" s="234">
        <v>44197</v>
      </c>
      <c r="H27" s="234">
        <v>44561</v>
      </c>
      <c r="I27" s="20" t="s">
        <v>729</v>
      </c>
      <c r="J27" s="234">
        <v>44348</v>
      </c>
      <c r="K27" s="20" t="s">
        <v>730</v>
      </c>
      <c r="L27" s="199" t="s">
        <v>671</v>
      </c>
      <c r="M27" s="237">
        <v>6</v>
      </c>
      <c r="N27" s="375">
        <v>44357</v>
      </c>
    </row>
    <row r="28" spans="1:14" x14ac:dyDescent="0.2">
      <c r="A28" s="195" t="s">
        <v>666</v>
      </c>
      <c r="B28" s="199" t="s">
        <v>686</v>
      </c>
      <c r="C28" s="234">
        <v>44355</v>
      </c>
      <c r="D28" s="199" t="s">
        <v>687</v>
      </c>
      <c r="E28" s="20">
        <v>3</v>
      </c>
      <c r="F28" s="199" t="s">
        <v>681</v>
      </c>
      <c r="G28" s="234">
        <v>44197</v>
      </c>
      <c r="H28" s="234">
        <v>44561</v>
      </c>
      <c r="I28" s="20" t="s">
        <v>729</v>
      </c>
      <c r="J28" s="234">
        <v>44348</v>
      </c>
      <c r="K28" s="20" t="s">
        <v>730</v>
      </c>
      <c r="L28" s="199" t="s">
        <v>671</v>
      </c>
      <c r="M28" s="237">
        <v>6</v>
      </c>
      <c r="N28" s="375">
        <v>44357</v>
      </c>
    </row>
    <row r="29" spans="1:14" x14ac:dyDescent="0.2">
      <c r="A29" s="195" t="s">
        <v>666</v>
      </c>
      <c r="B29" s="199" t="s">
        <v>686</v>
      </c>
      <c r="C29" s="234">
        <v>44355</v>
      </c>
      <c r="D29" s="199" t="s">
        <v>687</v>
      </c>
      <c r="E29" s="20">
        <v>3</v>
      </c>
      <c r="F29" s="199" t="s">
        <v>684</v>
      </c>
      <c r="G29" s="234">
        <v>44197</v>
      </c>
      <c r="H29" s="234">
        <v>44561</v>
      </c>
      <c r="I29" s="20" t="s">
        <v>729</v>
      </c>
      <c r="J29" s="234">
        <v>44348</v>
      </c>
      <c r="K29" s="20" t="s">
        <v>730</v>
      </c>
      <c r="L29" s="199" t="s">
        <v>671</v>
      </c>
      <c r="M29" s="237">
        <v>6</v>
      </c>
      <c r="N29" s="375">
        <v>44357</v>
      </c>
    </row>
    <row r="30" spans="1:14" x14ac:dyDescent="0.2">
      <c r="A30" s="195" t="s">
        <v>666</v>
      </c>
      <c r="B30" s="199" t="s">
        <v>686</v>
      </c>
      <c r="C30" s="234">
        <v>44355</v>
      </c>
      <c r="D30" s="199" t="s">
        <v>687</v>
      </c>
      <c r="E30" s="20">
        <v>4</v>
      </c>
      <c r="F30" s="199" t="s">
        <v>677</v>
      </c>
      <c r="G30" s="234">
        <v>44197</v>
      </c>
      <c r="H30" s="234">
        <v>44561</v>
      </c>
      <c r="I30" s="20" t="s">
        <v>729</v>
      </c>
      <c r="J30" s="234">
        <v>44348</v>
      </c>
      <c r="K30" s="20" t="s">
        <v>730</v>
      </c>
      <c r="L30" s="199" t="s">
        <v>671</v>
      </c>
      <c r="M30" s="237">
        <v>6</v>
      </c>
      <c r="N30" s="375">
        <v>44357</v>
      </c>
    </row>
    <row r="31" spans="1:14" x14ac:dyDescent="0.2">
      <c r="A31" s="195" t="s">
        <v>666</v>
      </c>
      <c r="B31" s="199" t="s">
        <v>686</v>
      </c>
      <c r="C31" s="234">
        <v>44355</v>
      </c>
      <c r="D31" s="199" t="s">
        <v>687</v>
      </c>
      <c r="E31" s="20">
        <v>4</v>
      </c>
      <c r="F31" s="199" t="s">
        <v>684</v>
      </c>
      <c r="G31" s="234">
        <v>44197</v>
      </c>
      <c r="H31" s="234">
        <v>44561</v>
      </c>
      <c r="I31" s="20" t="s">
        <v>729</v>
      </c>
      <c r="J31" s="234">
        <v>44348</v>
      </c>
      <c r="K31" s="20" t="s">
        <v>730</v>
      </c>
      <c r="L31" s="199" t="s">
        <v>671</v>
      </c>
      <c r="M31" s="237">
        <v>6</v>
      </c>
      <c r="N31" s="375">
        <v>44357</v>
      </c>
    </row>
    <row r="32" spans="1:14" x14ac:dyDescent="0.2">
      <c r="A32" s="195" t="s">
        <v>666</v>
      </c>
      <c r="B32" s="199" t="s">
        <v>686</v>
      </c>
      <c r="C32" s="234">
        <v>44355</v>
      </c>
      <c r="D32" s="199" t="s">
        <v>687</v>
      </c>
      <c r="E32" s="20">
        <v>9</v>
      </c>
      <c r="F32" s="199" t="s">
        <v>677</v>
      </c>
      <c r="G32" s="234">
        <v>44197</v>
      </c>
      <c r="H32" s="234">
        <v>44561</v>
      </c>
      <c r="I32" s="20" t="s">
        <v>729</v>
      </c>
      <c r="J32" s="234">
        <v>44348</v>
      </c>
      <c r="K32" s="20" t="s">
        <v>730</v>
      </c>
      <c r="L32" s="199" t="s">
        <v>671</v>
      </c>
      <c r="M32" s="237">
        <v>6</v>
      </c>
      <c r="N32" s="375">
        <v>44357</v>
      </c>
    </row>
    <row r="33" spans="1:14" x14ac:dyDescent="0.2">
      <c r="A33" s="195" t="s">
        <v>666</v>
      </c>
      <c r="B33" s="199" t="s">
        <v>686</v>
      </c>
      <c r="C33" s="234">
        <v>44355</v>
      </c>
      <c r="D33" s="199" t="s">
        <v>687</v>
      </c>
      <c r="E33" s="20">
        <v>9</v>
      </c>
      <c r="F33" s="199" t="s">
        <v>681</v>
      </c>
      <c r="G33" s="234">
        <v>44197</v>
      </c>
      <c r="H33" s="234">
        <v>44561</v>
      </c>
      <c r="I33" s="20" t="s">
        <v>729</v>
      </c>
      <c r="J33" s="234">
        <v>44348</v>
      </c>
      <c r="K33" s="20" t="s">
        <v>730</v>
      </c>
      <c r="L33" s="199" t="s">
        <v>671</v>
      </c>
      <c r="M33" s="237">
        <v>6</v>
      </c>
      <c r="N33" s="375">
        <v>44357</v>
      </c>
    </row>
    <row r="34" spans="1:14" x14ac:dyDescent="0.2">
      <c r="A34" s="195" t="s">
        <v>666</v>
      </c>
      <c r="B34" s="199" t="s">
        <v>686</v>
      </c>
      <c r="C34" s="234">
        <v>44355</v>
      </c>
      <c r="D34" s="199" t="s">
        <v>687</v>
      </c>
      <c r="E34" s="20">
        <v>1</v>
      </c>
      <c r="F34" s="199" t="s">
        <v>677</v>
      </c>
      <c r="G34" s="234">
        <v>44197</v>
      </c>
      <c r="H34" s="234">
        <v>44561</v>
      </c>
      <c r="I34" s="20" t="s">
        <v>729</v>
      </c>
      <c r="J34" s="234">
        <v>44351</v>
      </c>
      <c r="K34" s="20" t="s">
        <v>731</v>
      </c>
      <c r="L34" s="199" t="s">
        <v>671</v>
      </c>
      <c r="M34" s="237">
        <v>6</v>
      </c>
      <c r="N34" s="375">
        <v>44357</v>
      </c>
    </row>
    <row r="35" spans="1:14" x14ac:dyDescent="0.2">
      <c r="A35" s="195" t="s">
        <v>666</v>
      </c>
      <c r="B35" s="199" t="s">
        <v>686</v>
      </c>
      <c r="C35" s="234">
        <v>44355</v>
      </c>
      <c r="D35" s="199" t="s">
        <v>687</v>
      </c>
      <c r="E35" s="20">
        <v>1</v>
      </c>
      <c r="F35" s="199" t="s">
        <v>681</v>
      </c>
      <c r="G35" s="234">
        <v>44197</v>
      </c>
      <c r="H35" s="234">
        <v>44561</v>
      </c>
      <c r="I35" s="20" t="s">
        <v>729</v>
      </c>
      <c r="J35" s="234">
        <v>44351</v>
      </c>
      <c r="K35" s="20" t="s">
        <v>731</v>
      </c>
      <c r="L35" s="199" t="s">
        <v>671</v>
      </c>
      <c r="M35" s="237">
        <v>6</v>
      </c>
      <c r="N35" s="375">
        <v>44357</v>
      </c>
    </row>
    <row r="36" spans="1:14" x14ac:dyDescent="0.2">
      <c r="A36" s="195" t="s">
        <v>666</v>
      </c>
      <c r="B36" s="199" t="s">
        <v>686</v>
      </c>
      <c r="C36" s="234">
        <v>44355</v>
      </c>
      <c r="D36" s="199" t="s">
        <v>687</v>
      </c>
      <c r="E36" s="20">
        <v>1</v>
      </c>
      <c r="F36" s="199" t="s">
        <v>684</v>
      </c>
      <c r="G36" s="234">
        <v>44197</v>
      </c>
      <c r="H36" s="234">
        <v>44561</v>
      </c>
      <c r="I36" s="20" t="s">
        <v>729</v>
      </c>
      <c r="J36" s="234">
        <v>44351</v>
      </c>
      <c r="K36" s="20" t="s">
        <v>731</v>
      </c>
      <c r="L36" s="199" t="s">
        <v>671</v>
      </c>
      <c r="M36" s="237">
        <v>6</v>
      </c>
      <c r="N36" s="375">
        <v>44357</v>
      </c>
    </row>
    <row r="37" spans="1:14" ht="25.5" x14ac:dyDescent="0.2">
      <c r="A37" s="195" t="s">
        <v>666</v>
      </c>
      <c r="B37" s="199" t="s">
        <v>678</v>
      </c>
      <c r="C37" s="234">
        <v>44342</v>
      </c>
      <c r="D37" s="199" t="s">
        <v>679</v>
      </c>
      <c r="E37" s="20">
        <v>6</v>
      </c>
      <c r="F37" s="199" t="s">
        <v>677</v>
      </c>
      <c r="G37" s="234">
        <v>44228</v>
      </c>
      <c r="H37" s="234">
        <v>44561</v>
      </c>
      <c r="I37" s="20" t="s">
        <v>733</v>
      </c>
      <c r="J37" s="234">
        <v>44342</v>
      </c>
      <c r="K37" s="20" t="s">
        <v>734</v>
      </c>
      <c r="L37" s="380" t="s">
        <v>735</v>
      </c>
      <c r="M37" s="237">
        <v>7</v>
      </c>
      <c r="N37" s="375">
        <v>44369</v>
      </c>
    </row>
    <row r="38" spans="1:14" ht="25.5" x14ac:dyDescent="0.2">
      <c r="A38" s="195" t="s">
        <v>666</v>
      </c>
      <c r="B38" s="199" t="s">
        <v>678</v>
      </c>
      <c r="C38" s="234">
        <v>44342</v>
      </c>
      <c r="D38" s="199" t="s">
        <v>679</v>
      </c>
      <c r="E38" s="20">
        <v>6</v>
      </c>
      <c r="F38" s="199" t="s">
        <v>684</v>
      </c>
      <c r="G38" s="234">
        <v>44228</v>
      </c>
      <c r="H38" s="234">
        <v>44561</v>
      </c>
      <c r="I38" s="20" t="s">
        <v>733</v>
      </c>
      <c r="J38" s="234">
        <v>44342</v>
      </c>
      <c r="K38" s="20" t="s">
        <v>734</v>
      </c>
      <c r="L38" s="380" t="s">
        <v>735</v>
      </c>
      <c r="M38" s="237">
        <v>7</v>
      </c>
      <c r="N38" s="375">
        <v>44369</v>
      </c>
    </row>
    <row r="39" spans="1:14" x14ac:dyDescent="0.2">
      <c r="A39" s="195" t="s">
        <v>666</v>
      </c>
      <c r="B39" s="199" t="s">
        <v>667</v>
      </c>
      <c r="C39" s="234">
        <v>44376</v>
      </c>
      <c r="D39" s="199" t="s">
        <v>668</v>
      </c>
      <c r="E39" s="20">
        <v>1</v>
      </c>
      <c r="F39" s="199" t="s">
        <v>677</v>
      </c>
      <c r="G39" s="234">
        <v>44197</v>
      </c>
      <c r="H39" s="234">
        <v>44407</v>
      </c>
      <c r="I39" s="20" t="s">
        <v>736</v>
      </c>
      <c r="J39" s="234">
        <v>44376</v>
      </c>
      <c r="K39" s="20" t="s">
        <v>184</v>
      </c>
      <c r="L39" s="199" t="s">
        <v>671</v>
      </c>
      <c r="M39" s="237">
        <v>8</v>
      </c>
      <c r="N39" s="375">
        <v>44376</v>
      </c>
    </row>
    <row r="40" spans="1:14" x14ac:dyDescent="0.2">
      <c r="A40" s="195" t="s">
        <v>666</v>
      </c>
      <c r="B40" s="199" t="s">
        <v>667</v>
      </c>
      <c r="C40" s="234">
        <v>44376</v>
      </c>
      <c r="D40" s="199" t="s">
        <v>668</v>
      </c>
      <c r="E40" s="20">
        <v>2</v>
      </c>
      <c r="F40" s="199" t="s">
        <v>681</v>
      </c>
      <c r="G40" s="234">
        <v>44470</v>
      </c>
      <c r="H40" s="234">
        <v>44547</v>
      </c>
      <c r="I40" s="20" t="s">
        <v>736</v>
      </c>
      <c r="J40" s="234">
        <v>44376</v>
      </c>
      <c r="K40" s="20" t="s">
        <v>184</v>
      </c>
      <c r="L40" s="199" t="s">
        <v>671</v>
      </c>
      <c r="M40" s="237">
        <v>8</v>
      </c>
      <c r="N40" s="375">
        <v>44376</v>
      </c>
    </row>
    <row r="41" spans="1:14" x14ac:dyDescent="0.2">
      <c r="A41" s="195" t="s">
        <v>666</v>
      </c>
      <c r="B41" s="199" t="s">
        <v>667</v>
      </c>
      <c r="C41" s="234">
        <v>44376</v>
      </c>
      <c r="D41" s="199" t="s">
        <v>668</v>
      </c>
      <c r="E41" s="20">
        <v>3</v>
      </c>
      <c r="F41" s="199" t="s">
        <v>684</v>
      </c>
      <c r="G41" s="234">
        <v>44470</v>
      </c>
      <c r="H41" s="234">
        <v>44547</v>
      </c>
      <c r="I41" s="20" t="s">
        <v>736</v>
      </c>
      <c r="J41" s="234">
        <v>44376</v>
      </c>
      <c r="K41" s="20" t="s">
        <v>184</v>
      </c>
      <c r="L41" s="199" t="s">
        <v>671</v>
      </c>
      <c r="M41" s="237">
        <v>8</v>
      </c>
      <c r="N41" s="375">
        <v>44376</v>
      </c>
    </row>
    <row r="42" spans="1:14" x14ac:dyDescent="0.2">
      <c r="A42" s="195" t="s">
        <v>666</v>
      </c>
      <c r="B42" s="199" t="s">
        <v>667</v>
      </c>
      <c r="C42" s="234">
        <v>44376</v>
      </c>
      <c r="D42" s="199" t="s">
        <v>668</v>
      </c>
      <c r="E42" s="20">
        <v>4</v>
      </c>
      <c r="F42" s="199" t="s">
        <v>677</v>
      </c>
      <c r="G42" s="234">
        <v>44197</v>
      </c>
      <c r="H42" s="234">
        <v>44407</v>
      </c>
      <c r="I42" s="20" t="s">
        <v>736</v>
      </c>
      <c r="J42" s="234">
        <v>44376</v>
      </c>
      <c r="K42" s="20" t="s">
        <v>184</v>
      </c>
      <c r="L42" s="199" t="s">
        <v>671</v>
      </c>
      <c r="M42" s="237">
        <v>8</v>
      </c>
      <c r="N42" s="375">
        <v>44376</v>
      </c>
    </row>
    <row r="43" spans="1:14" x14ac:dyDescent="0.2">
      <c r="A43" s="195" t="s">
        <v>666</v>
      </c>
      <c r="B43" s="199" t="s">
        <v>682</v>
      </c>
      <c r="C43" s="234">
        <v>44399</v>
      </c>
      <c r="D43" s="199" t="s">
        <v>683</v>
      </c>
      <c r="E43" s="20">
        <v>5</v>
      </c>
      <c r="F43" s="199" t="s">
        <v>681</v>
      </c>
      <c r="G43" s="234">
        <v>44228</v>
      </c>
      <c r="H43" s="234">
        <v>44530</v>
      </c>
      <c r="I43" s="20" t="s">
        <v>768</v>
      </c>
      <c r="J43" s="234">
        <v>44399</v>
      </c>
      <c r="K43" s="20" t="s">
        <v>769</v>
      </c>
      <c r="L43" s="199" t="s">
        <v>671</v>
      </c>
      <c r="M43" s="237">
        <v>9</v>
      </c>
      <c r="N43" s="375">
        <v>44400</v>
      </c>
    </row>
    <row r="44" spans="1:14" x14ac:dyDescent="0.2">
      <c r="A44" s="195"/>
      <c r="B44" s="199"/>
      <c r="C44" s="20"/>
      <c r="D44" s="199"/>
      <c r="E44" s="20"/>
      <c r="F44" s="199"/>
      <c r="G44" s="20"/>
      <c r="H44" s="20"/>
      <c r="I44" s="20"/>
      <c r="J44" s="20"/>
      <c r="K44" s="20"/>
      <c r="L44" s="20"/>
      <c r="M44" s="237"/>
      <c r="N44" s="238"/>
    </row>
    <row r="45" spans="1:14" x14ac:dyDescent="0.2">
      <c r="A45" s="195"/>
      <c r="B45" s="199"/>
      <c r="C45" s="20"/>
      <c r="D45" s="199"/>
      <c r="E45" s="20"/>
      <c r="F45" s="199"/>
      <c r="G45" s="20"/>
      <c r="H45" s="20"/>
      <c r="I45" s="20"/>
      <c r="J45" s="20"/>
      <c r="K45" s="20"/>
      <c r="L45" s="20"/>
      <c r="M45" s="237"/>
      <c r="N45" s="238"/>
    </row>
    <row r="46" spans="1:14" x14ac:dyDescent="0.2">
      <c r="A46" s="195"/>
      <c r="B46" s="199"/>
      <c r="C46" s="20"/>
      <c r="D46" s="199"/>
      <c r="E46" s="20"/>
      <c r="F46" s="199"/>
      <c r="G46" s="20"/>
      <c r="H46" s="20"/>
      <c r="I46" s="20"/>
      <c r="J46" s="20"/>
      <c r="K46" s="20"/>
      <c r="L46" s="20"/>
      <c r="M46" s="237"/>
      <c r="N46" s="238"/>
    </row>
    <row r="47" spans="1:14" x14ac:dyDescent="0.2">
      <c r="A47" s="195"/>
      <c r="B47" s="199"/>
      <c r="C47" s="20"/>
      <c r="D47" s="199"/>
      <c r="E47" s="20"/>
      <c r="F47" s="199"/>
      <c r="G47" s="20"/>
      <c r="H47" s="20"/>
      <c r="I47" s="20"/>
      <c r="J47" s="20"/>
      <c r="K47" s="20"/>
      <c r="L47" s="20"/>
      <c r="M47" s="237"/>
      <c r="N47" s="238"/>
    </row>
    <row r="48" spans="1:14" x14ac:dyDescent="0.2">
      <c r="A48" s="195"/>
      <c r="B48" s="199"/>
      <c r="C48" s="20"/>
      <c r="D48" s="199"/>
      <c r="E48" s="20"/>
      <c r="F48" s="199"/>
      <c r="G48" s="20"/>
      <c r="H48" s="20"/>
      <c r="I48" s="20"/>
      <c r="J48" s="20"/>
      <c r="K48" s="20"/>
      <c r="L48" s="20"/>
      <c r="M48" s="237"/>
      <c r="N48" s="238"/>
    </row>
    <row r="49" spans="1:14" x14ac:dyDescent="0.2">
      <c r="A49" s="195"/>
      <c r="B49" s="199"/>
      <c r="C49" s="20"/>
      <c r="D49" s="199"/>
      <c r="E49" s="20"/>
      <c r="F49" s="199"/>
      <c r="G49" s="20"/>
      <c r="H49" s="20"/>
      <c r="I49" s="20"/>
      <c r="J49" s="20"/>
      <c r="K49" s="20"/>
      <c r="L49" s="20"/>
      <c r="M49" s="237"/>
      <c r="N49" s="238"/>
    </row>
    <row r="50" spans="1:14" x14ac:dyDescent="0.2">
      <c r="A50" s="195"/>
      <c r="B50" s="199"/>
      <c r="C50" s="20"/>
      <c r="D50" s="199"/>
      <c r="E50" s="20"/>
      <c r="F50" s="199"/>
      <c r="G50" s="20"/>
      <c r="H50" s="20"/>
      <c r="I50" s="20"/>
      <c r="J50" s="20"/>
      <c r="K50" s="20"/>
      <c r="L50" s="20"/>
      <c r="M50" s="237"/>
      <c r="N50" s="238"/>
    </row>
    <row r="51" spans="1:14" x14ac:dyDescent="0.2">
      <c r="A51" s="195"/>
      <c r="B51" s="199"/>
      <c r="C51" s="20"/>
      <c r="D51" s="199"/>
      <c r="E51" s="20"/>
      <c r="F51" s="199"/>
      <c r="G51" s="20"/>
      <c r="H51" s="20"/>
      <c r="I51" s="20"/>
      <c r="J51" s="20"/>
      <c r="K51" s="20"/>
      <c r="L51" s="20"/>
      <c r="M51" s="237"/>
      <c r="N51" s="238"/>
    </row>
    <row r="52" spans="1:14" x14ac:dyDescent="0.2">
      <c r="A52" s="195"/>
      <c r="B52" s="199"/>
      <c r="C52" s="20"/>
      <c r="D52" s="199"/>
      <c r="E52" s="20"/>
      <c r="F52" s="199"/>
      <c r="G52" s="20"/>
      <c r="H52" s="20"/>
      <c r="I52" s="20"/>
      <c r="J52" s="20"/>
      <c r="K52" s="20"/>
      <c r="L52" s="20"/>
      <c r="M52" s="237"/>
      <c r="N52" s="238"/>
    </row>
    <row r="53" spans="1:14" x14ac:dyDescent="0.2">
      <c r="A53" s="195"/>
      <c r="B53" s="199"/>
      <c r="C53" s="20"/>
      <c r="D53" s="199"/>
      <c r="E53" s="20"/>
      <c r="F53" s="199"/>
      <c r="G53" s="20"/>
      <c r="H53" s="20"/>
      <c r="I53" s="20"/>
      <c r="J53" s="20"/>
      <c r="K53" s="20"/>
      <c r="L53" s="20"/>
      <c r="M53" s="237"/>
      <c r="N53" s="238"/>
    </row>
    <row r="54" spans="1:14" x14ac:dyDescent="0.2">
      <c r="A54" s="195"/>
      <c r="B54" s="199"/>
      <c r="C54" s="20"/>
      <c r="D54" s="199"/>
      <c r="E54" s="20"/>
      <c r="F54" s="199"/>
      <c r="G54" s="20"/>
      <c r="H54" s="20"/>
      <c r="I54" s="20"/>
      <c r="J54" s="20"/>
      <c r="K54" s="20"/>
      <c r="L54" s="20"/>
      <c r="M54" s="237"/>
      <c r="N54" s="238"/>
    </row>
    <row r="55" spans="1:14" ht="13.5" thickBot="1" x14ac:dyDescent="0.25">
      <c r="A55" s="196"/>
      <c r="B55" s="199"/>
      <c r="C55" s="197"/>
      <c r="E55" s="197"/>
      <c r="F55" s="199"/>
      <c r="G55" s="197"/>
      <c r="H55" s="197"/>
      <c r="I55" s="197"/>
      <c r="J55" s="197"/>
      <c r="K55" s="197"/>
      <c r="L55" s="197"/>
      <c r="M55" s="205"/>
      <c r="N55" s="239"/>
    </row>
  </sheetData>
  <sheetProtection algorithmName="SHA-512" hashValue="cDMG8FFTxI7xfjBADENIay4PK90VJIKB149FWZGBn/dv+otHTCXeaaKfcJ9xodtrNmIFm5OQ4L7jNFQpt7pXuQ==" saltValue="MDJEKSYH9XrD2UKDqvNu7w==" spinCount="100000" sheet="1" objects="1" scenarios="1"/>
  <mergeCells count="14">
    <mergeCell ref="A4:A5"/>
    <mergeCell ref="B4:B5"/>
    <mergeCell ref="C4:C5"/>
    <mergeCell ref="D4:E4"/>
    <mergeCell ref="J4:K4"/>
    <mergeCell ref="I4:I5"/>
    <mergeCell ref="L4:L5"/>
    <mergeCell ref="M4:M5"/>
    <mergeCell ref="N4:N5"/>
    <mergeCell ref="M1:N3"/>
    <mergeCell ref="F4:F5"/>
    <mergeCell ref="G4:G5"/>
    <mergeCell ref="H4:H5"/>
    <mergeCell ref="C1:L3"/>
  </mergeCells>
  <phoneticPr fontId="36" type="noConversion"/>
  <dataValidations count="5">
    <dataValidation type="list" allowBlank="1" showInputMessage="1" showErrorMessage="1" sqref="F6" xr:uid="{6A03FB06-2601-4BB5-86F9-43A1C541B502}">
      <formula1>$T$7:$T$8</formula1>
    </dataValidation>
    <dataValidation type="list" allowBlank="1" showInputMessage="1" showErrorMessage="1" sqref="A6:A54" xr:uid="{329737EE-7294-4905-AFC4-AAFECB191E55}">
      <formula1>$R$7:$R$8</formula1>
    </dataValidation>
    <dataValidation type="list" allowBlank="1" showInputMessage="1" showErrorMessage="1" sqref="B6:B55" xr:uid="{F9D5546C-B3DD-45D3-94A2-40816B0F1228}">
      <formula1>$P$7:$P$14</formula1>
    </dataValidation>
    <dataValidation type="list" allowBlank="1" showInputMessage="1" showErrorMessage="1" sqref="F7:F55" xr:uid="{0CA62DE0-A0B0-4208-822C-5AE5218E165F}">
      <formula1>$T$7:$T$10</formula1>
    </dataValidation>
    <dataValidation type="list" allowBlank="1" showInputMessage="1" showErrorMessage="1" sqref="D6:D54" xr:uid="{440EF88E-1DE2-4CAB-8D6C-6BB769381089}">
      <formula1>$Q$7:$Q$14</formula1>
    </dataValidation>
  </dataValidations>
  <pageMargins left="0.7" right="0.7" top="1.1458333333333333" bottom="0.75" header="0.3" footer="0.3"/>
  <pageSetup orientation="landscape" r:id="rId1"/>
  <headerFooter>
    <oddHeader>&amp;C&amp;"Arial Nova,Negrita"
CONTROL DE SOLICITUD DE CAMBIOS 
Y AJUSTES A PLAN DE ACCIÓN&amp;R&amp;G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8848-BBE8-4917-89DD-109CE5F32679}">
  <sheetPr>
    <tabColor theme="7" tint="0.79998168889431442"/>
  </sheetPr>
  <dimension ref="A1:F8"/>
  <sheetViews>
    <sheetView view="pageLayout" zoomScale="89" zoomScaleNormal="100" zoomScalePageLayoutView="89" workbookViewId="0">
      <selection activeCell="A15" sqref="A15"/>
    </sheetView>
  </sheetViews>
  <sheetFormatPr baseColWidth="10" defaultColWidth="11.42578125" defaultRowHeight="14.25" x14ac:dyDescent="0.2"/>
  <cols>
    <col min="1" max="1" width="18.85546875" style="3" customWidth="1"/>
    <col min="2" max="2" width="11.5703125" style="3" customWidth="1"/>
    <col min="3" max="3" width="18.5703125" style="3" customWidth="1"/>
    <col min="4" max="4" width="23" style="3" customWidth="1"/>
    <col min="5" max="5" width="21.140625" style="3" customWidth="1"/>
    <col min="6" max="6" width="33" style="3" customWidth="1"/>
    <col min="7" max="16384" width="11.42578125" style="3"/>
  </cols>
  <sheetData>
    <row r="1" spans="1:6" x14ac:dyDescent="0.2">
      <c r="A1" s="174" t="s">
        <v>688</v>
      </c>
      <c r="B1" s="175" t="s">
        <v>689</v>
      </c>
      <c r="C1" s="175" t="s">
        <v>690</v>
      </c>
      <c r="D1" s="175" t="s">
        <v>691</v>
      </c>
      <c r="E1" s="175" t="s">
        <v>692</v>
      </c>
      <c r="F1" s="176" t="s">
        <v>693</v>
      </c>
    </row>
    <row r="2" spans="1:6" x14ac:dyDescent="0.2">
      <c r="A2" s="182" t="s">
        <v>1</v>
      </c>
      <c r="B2" s="185" t="s">
        <v>694</v>
      </c>
      <c r="C2" s="183">
        <v>43816</v>
      </c>
      <c r="D2" s="130" t="s">
        <v>695</v>
      </c>
      <c r="E2" s="130" t="s">
        <v>471</v>
      </c>
      <c r="F2" s="184" t="s">
        <v>696</v>
      </c>
    </row>
    <row r="3" spans="1:6" x14ac:dyDescent="0.2">
      <c r="A3" s="182" t="s">
        <v>1</v>
      </c>
      <c r="B3" s="185" t="s">
        <v>697</v>
      </c>
      <c r="C3" s="183">
        <v>44235</v>
      </c>
      <c r="D3" s="130" t="s">
        <v>471</v>
      </c>
      <c r="E3" s="130" t="s">
        <v>471</v>
      </c>
      <c r="F3" s="184" t="s">
        <v>698</v>
      </c>
    </row>
    <row r="4" spans="1:6" x14ac:dyDescent="0.2">
      <c r="A4" s="177"/>
      <c r="B4" s="186"/>
      <c r="C4" s="129"/>
      <c r="D4" s="129"/>
      <c r="E4" s="129"/>
      <c r="F4" s="178"/>
    </row>
    <row r="5" spans="1:6" x14ac:dyDescent="0.2">
      <c r="A5" s="177"/>
      <c r="B5" s="186"/>
      <c r="C5" s="129"/>
      <c r="D5" s="129"/>
      <c r="E5" s="129"/>
      <c r="F5" s="178"/>
    </row>
    <row r="6" spans="1:6" x14ac:dyDescent="0.2">
      <c r="A6" s="177"/>
      <c r="B6" s="186"/>
      <c r="C6" s="129"/>
      <c r="D6" s="129"/>
      <c r="E6" s="129"/>
      <c r="F6" s="178"/>
    </row>
    <row r="7" spans="1:6" x14ac:dyDescent="0.2">
      <c r="A7" s="177"/>
      <c r="B7" s="186"/>
      <c r="C7" s="129"/>
      <c r="D7" s="129"/>
      <c r="E7" s="129"/>
      <c r="F7" s="178"/>
    </row>
    <row r="8" spans="1:6" ht="15" thickBot="1" x14ac:dyDescent="0.25">
      <c r="A8" s="179"/>
      <c r="B8" s="187"/>
      <c r="C8" s="180"/>
      <c r="D8" s="180"/>
      <c r="E8" s="180"/>
      <c r="F8" s="181"/>
    </row>
  </sheetData>
  <sheetProtection algorithmName="SHA-512" hashValue="SjaioGjhj4eRUzQogPulN68WWxDr+51DckgMoj9Dx/Fe7TgWLlWjJnm8iAdRrN2Bkc+wQSbfH7bjVmCifx668g==" saltValue="7jEFPDkn7DuCCDkdh5QD9g==" spinCount="100000" sheet="1" objects="1" scenarios="1"/>
  <pageMargins left="0.57350187265917607" right="0.25" top="1.2083333333333333" bottom="1.1938202247191012" header="0.3" footer="0.3"/>
  <pageSetup orientation="landscape" r:id="rId1"/>
  <headerFooter>
    <oddHeader>&amp;C&amp;"Arial Nova,Negrita"
CONTROL DE CAMBIOS 
A FORMATO CCE-DES-15&amp;R&amp;G</oddHeader>
    <oddFooter>&amp;C&amp;"Arial Narrow,Normal"&amp;K02-022&amp;G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dimension ref="B3:I8"/>
  <sheetViews>
    <sheetView workbookViewId="0">
      <selection activeCell="F15" sqref="F15"/>
    </sheetView>
  </sheetViews>
  <sheetFormatPr baseColWidth="10" defaultColWidth="8.7109375" defaultRowHeight="15" x14ac:dyDescent="0.25"/>
  <cols>
    <col min="5" max="5" width="15.85546875" customWidth="1"/>
    <col min="7" max="7" width="21.42578125" customWidth="1"/>
  </cols>
  <sheetData>
    <row r="3" spans="2:9" x14ac:dyDescent="0.25">
      <c r="B3" s="1" t="s">
        <v>699</v>
      </c>
      <c r="C3" s="2"/>
      <c r="D3" s="2"/>
      <c r="E3" s="1" t="s">
        <v>700</v>
      </c>
      <c r="F3" s="2"/>
      <c r="G3" s="1" t="s">
        <v>701</v>
      </c>
      <c r="H3" s="2"/>
      <c r="I3" s="1" t="s">
        <v>95</v>
      </c>
    </row>
    <row r="4" spans="2:9" x14ac:dyDescent="0.25">
      <c r="B4" s="2" t="s">
        <v>702</v>
      </c>
      <c r="C4" s="2"/>
      <c r="D4" s="2"/>
      <c r="E4" s="2" t="s">
        <v>703</v>
      </c>
      <c r="F4" s="2"/>
      <c r="G4" s="2" t="s">
        <v>107</v>
      </c>
      <c r="H4" s="2"/>
      <c r="I4" s="2" t="s">
        <v>704</v>
      </c>
    </row>
    <row r="5" spans="2:9" x14ac:dyDescent="0.25">
      <c r="B5" s="2" t="s">
        <v>110</v>
      </c>
      <c r="C5" s="2"/>
      <c r="D5" s="2"/>
      <c r="E5" s="2" t="s">
        <v>705</v>
      </c>
      <c r="F5" s="2"/>
      <c r="G5" s="2" t="s">
        <v>706</v>
      </c>
      <c r="H5" s="2"/>
      <c r="I5" s="2" t="s">
        <v>113</v>
      </c>
    </row>
    <row r="6" spans="2:9" x14ac:dyDescent="0.25">
      <c r="B6" s="2" t="s">
        <v>707</v>
      </c>
      <c r="C6" s="2"/>
      <c r="D6" s="2"/>
      <c r="E6" s="2" t="s">
        <v>109</v>
      </c>
      <c r="F6" s="2"/>
      <c r="G6" s="2" t="s">
        <v>708</v>
      </c>
      <c r="H6" s="2"/>
      <c r="I6" s="2" t="s">
        <v>709</v>
      </c>
    </row>
    <row r="7" spans="2:9" x14ac:dyDescent="0.25">
      <c r="B7" s="2" t="s">
        <v>710</v>
      </c>
      <c r="C7" s="2"/>
      <c r="D7" s="2"/>
      <c r="E7" s="2"/>
      <c r="F7" s="2"/>
      <c r="G7" s="2" t="s">
        <v>242</v>
      </c>
      <c r="H7" s="2"/>
      <c r="I7" s="2"/>
    </row>
    <row r="8" spans="2:9" x14ac:dyDescent="0.25">
      <c r="B8" s="2"/>
      <c r="C8" s="2"/>
      <c r="D8" s="2"/>
      <c r="E8" s="2"/>
      <c r="F8" s="2"/>
      <c r="G8" s="2" t="s">
        <v>711</v>
      </c>
      <c r="H8" s="2"/>
      <c r="I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0" ma:contentTypeDescription="Crear nuevo documento." ma:contentTypeScope="" ma:versionID="e3e432d9bd172518c98ab1d6ea59ea6c">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164bbc14e8546256f5afea9d3b477dbd"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9A2404-1F9D-4745-A060-BDE2D8A0E77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4F682E2-5D7F-49BA-A9A3-B36D5F463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0EBFC0-22EF-496D-9176-014BA9E4AA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PAI</vt:lpstr>
      <vt:lpstr>PAI 2021</vt:lpstr>
      <vt:lpstr>Seguimiento PAI</vt:lpstr>
      <vt:lpstr>Objetivos Estratégicos</vt:lpstr>
      <vt:lpstr>DOFA 2021</vt:lpstr>
      <vt:lpstr>Control de Ajustes PAI</vt:lpstr>
      <vt:lpstr>Control de Formato</vt:lpstr>
      <vt:lpstr>Listas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Liz Mariette Vasquez Hoyos</cp:lastModifiedBy>
  <cp:revision/>
  <dcterms:created xsi:type="dcterms:W3CDTF">2020-11-18T11:41:05Z</dcterms:created>
  <dcterms:modified xsi:type="dcterms:W3CDTF">2021-07-28T15:19:05Z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