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pardo\Documents\CONTRATOS\SUBATOURS 2020\PAGOS SUBATOURS\PAGO 1\"/>
    </mc:Choice>
  </mc:AlternateContent>
  <xr:revisionPtr revIDLastSave="0" documentId="13_ncr:1_{95637959-EB01-425E-A065-1B42432CDE67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SALDOS" sheetId="2" r:id="rId1"/>
    <sheet name="Estado de Cuenta" sheetId="1" r:id="rId2"/>
  </sheets>
  <definedNames>
    <definedName name="_xlnm._FilterDatabase" localSheetId="1" hidden="1">'Estado de Cuenta'!$T$2:$T$9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5" i="1" l="1"/>
  <c r="O14" i="1"/>
  <c r="O13" i="1"/>
  <c r="O12" i="1"/>
  <c r="O11" i="1"/>
  <c r="O10" i="1"/>
  <c r="O9" i="1"/>
  <c r="C21" i="1" l="1"/>
  <c r="B12" i="2"/>
  <c r="D12" i="2"/>
  <c r="C12" i="2"/>
  <c r="B15" i="2" l="1"/>
  <c r="E12" i="2"/>
  <c r="N16" i="1"/>
  <c r="M16" i="1"/>
  <c r="L16" i="1"/>
  <c r="K16" i="1"/>
  <c r="J16" i="1"/>
  <c r="I16" i="1"/>
  <c r="H16" i="1"/>
  <c r="G16" i="1"/>
  <c r="O16" i="1"/>
  <c r="C23" i="1" l="1"/>
  <c r="C22" i="1"/>
  <c r="C24" i="1" l="1"/>
  <c r="C25" i="1"/>
</calcChain>
</file>

<file path=xl/sharedStrings.xml><?xml version="1.0" encoding="utf-8"?>
<sst xmlns="http://schemas.openxmlformats.org/spreadsheetml/2006/main" count="101" uniqueCount="77">
  <si>
    <t>Factura</t>
  </si>
  <si>
    <t>Fecha</t>
  </si>
  <si>
    <t>Pasajero</t>
  </si>
  <si>
    <t>Ruta</t>
  </si>
  <si>
    <t>Aer</t>
  </si>
  <si>
    <t>Tiquete</t>
  </si>
  <si>
    <t>Fare</t>
  </si>
  <si>
    <t>Iva</t>
  </si>
  <si>
    <t>Tasa</t>
  </si>
  <si>
    <t>Comb.</t>
  </si>
  <si>
    <t>Otros</t>
  </si>
  <si>
    <t>Penalidad</t>
  </si>
  <si>
    <t>T.A.</t>
  </si>
  <si>
    <t>Iva T.A.</t>
  </si>
  <si>
    <t>Total</t>
  </si>
  <si>
    <t>Fecha de Ida</t>
  </si>
  <si>
    <t>Fecha de Regreso</t>
  </si>
  <si>
    <t>Cedula Pax</t>
  </si>
  <si>
    <t>TOTAL</t>
  </si>
  <si>
    <t>Total Ejecutado</t>
  </si>
  <si>
    <t>Total Corte</t>
  </si>
  <si>
    <t>% ejecutado</t>
  </si>
  <si>
    <t>Saldo por Ejecutar total Contrato</t>
  </si>
  <si>
    <t>PAGO</t>
  </si>
  <si>
    <t>JURISDICCION ESPECIAL PARA LA PAZ</t>
  </si>
  <si>
    <t>NIT.901140004-8</t>
  </si>
  <si>
    <t>ORDEN DE COMPRA 45750</t>
  </si>
  <si>
    <t>One Way</t>
  </si>
  <si>
    <t>Round Trip</t>
  </si>
  <si>
    <t>No Lleva Tarifa Administrativa</t>
  </si>
  <si>
    <t>NETO</t>
  </si>
  <si>
    <t>Vigencia      Desde 04/03/2020   Hasta el 31/12/2020</t>
  </si>
  <si>
    <t>28/09/2020</t>
  </si>
  <si>
    <t>JULIAN ANDRES ARIZA TOPAHUESO</t>
  </si>
  <si>
    <t>BOGCLOBOG</t>
  </si>
  <si>
    <t>3775-871001</t>
  </si>
  <si>
    <t>E</t>
  </si>
  <si>
    <t>ALBERT ALLISON ASPRILLA CORDOBA</t>
  </si>
  <si>
    <t>3775-871002</t>
  </si>
  <si>
    <t>MARIA HELENA  GARCIA RUIZ</t>
  </si>
  <si>
    <t>BOGMDEBOG</t>
  </si>
  <si>
    <t>3775-871000</t>
  </si>
  <si>
    <t>30/09/2020</t>
  </si>
  <si>
    <t>MARIA HELENA GARCIA RUIZ</t>
  </si>
  <si>
    <t>BOGBGABOG</t>
  </si>
  <si>
    <t>3775-871003</t>
  </si>
  <si>
    <t xml:space="preserve">DIANA MARCELA ORTEGA DE LA </t>
  </si>
  <si>
    <t>CUCBGACUC</t>
  </si>
  <si>
    <t>3775-871004</t>
  </si>
  <si>
    <t>JESSICA PAMELA FERREIRA PINILLA</t>
  </si>
  <si>
    <t>BOGRCHBOG</t>
  </si>
  <si>
    <t>3775-871005</t>
  </si>
  <si>
    <t>IVAN GONZALEZ AMADO</t>
  </si>
  <si>
    <t>3775-871006</t>
  </si>
  <si>
    <t>R.T.</t>
  </si>
  <si>
    <t>RUBRO</t>
  </si>
  <si>
    <t>VALOR</t>
  </si>
  <si>
    <t>92120-C-4401-1000-3-0-4401001-02</t>
  </si>
  <si>
    <t>92120-C-4401-1000-3-0-4401002-02</t>
  </si>
  <si>
    <t>92120-C-4401-1000-3-0-4401008-02</t>
  </si>
  <si>
    <t>92120-C-4401-1000-3-0-4401012-02</t>
  </si>
  <si>
    <t>92120-C-4401-1000-3-0-4401013-02</t>
  </si>
  <si>
    <t>92120-C-4401-1000-3-0-4401016-02</t>
  </si>
  <si>
    <t>92120-C-4401-1000-3-0-4401017-02</t>
  </si>
  <si>
    <t>REDUCCION SUBSECRETARIA</t>
  </si>
  <si>
    <t>REDUCCION FUNCIONARIOS</t>
  </si>
  <si>
    <t>TOTAL REDUCCION</t>
  </si>
  <si>
    <t>Reduccion</t>
  </si>
  <si>
    <t>Nuevo saldo</t>
  </si>
  <si>
    <t>SALDO ACTUAL</t>
  </si>
  <si>
    <t>Valor  Presupuesto    $2.419.112.141    ///    Valor Reduccion   $1.237.537.000</t>
  </si>
  <si>
    <t>Presupuesto Inicial</t>
  </si>
  <si>
    <t>RADICADO 09 DE OCTUBRE DE 2020</t>
  </si>
  <si>
    <t>Katherine Hernández</t>
  </si>
  <si>
    <t>Analista de cartera</t>
  </si>
  <si>
    <t>hernandezk@subatours.co</t>
  </si>
  <si>
    <t>Tel: 6803999 ext 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</si>
</sst>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#,##0;\-#,##0;0"/>
    <numFmt numFmtId="168" formatCode="_(&quot;$&quot;\ * #,##0_);_(&quot;$&quot;\ * \(#,##0\);_(&quot;$&quot;\ 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EDC8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49" fontId="2" fillId="0" borderId="0">
      <alignment horizontal="left" vertical="center"/>
    </xf>
    <xf numFmtId="0" fontId="3" fillId="4" borderId="0"/>
    <xf numFmtId="0" fontId="3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5" borderId="0">
      <alignment horizontal="center" vertical="center" wrapText="1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5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horizontal="centerContinuous" vertical="center"/>
    </xf>
    <xf numFmtId="14" fontId="6" fillId="0" borderId="0" xfId="0" applyNumberFormat="1" applyFont="1" applyFill="1" applyAlignment="1">
      <alignment horizontal="centerContinuous" vertical="center"/>
    </xf>
    <xf numFmtId="0" fontId="6" fillId="0" borderId="0" xfId="0" applyFont="1" applyFill="1" applyAlignment="1">
      <alignment vertical="top"/>
    </xf>
    <xf numFmtId="14" fontId="6" fillId="0" borderId="0" xfId="0" applyNumberFormat="1" applyFont="1" applyFill="1" applyAlignment="1">
      <alignment horizontal="left" vertical="top"/>
    </xf>
    <xf numFmtId="0" fontId="5" fillId="2" borderId="1" xfId="0" applyFont="1" applyFill="1" applyBorder="1" applyAlignment="1">
      <alignment vertical="top"/>
    </xf>
    <xf numFmtId="14" fontId="5" fillId="2" borderId="1" xfId="0" applyNumberFormat="1" applyFont="1" applyFill="1" applyBorder="1" applyAlignment="1">
      <alignment horizontal="left" vertical="top"/>
    </xf>
    <xf numFmtId="0" fontId="6" fillId="0" borderId="2" xfId="0" applyFont="1" applyFill="1" applyBorder="1" applyAlignment="1">
      <alignment vertical="top"/>
    </xf>
    <xf numFmtId="166" fontId="6" fillId="0" borderId="7" xfId="0" applyNumberFormat="1" applyFont="1" applyFill="1" applyBorder="1" applyAlignment="1">
      <alignment vertical="top"/>
    </xf>
    <xf numFmtId="9" fontId="6" fillId="0" borderId="7" xfId="0" applyNumberFormat="1" applyFont="1" applyFill="1" applyBorder="1" applyAlignment="1">
      <alignment vertical="top"/>
    </xf>
    <xf numFmtId="0" fontId="5" fillId="2" borderId="11" xfId="0" applyFont="1" applyFill="1" applyBorder="1" applyAlignment="1">
      <alignment horizontal="center" vertical="top"/>
    </xf>
    <xf numFmtId="3" fontId="6" fillId="0" borderId="0" xfId="0" applyNumberFormat="1" applyFont="1" applyFill="1" applyAlignment="1">
      <alignment horizontal="centerContinuous" vertical="center"/>
    </xf>
    <xf numFmtId="3" fontId="6" fillId="0" borderId="0" xfId="0" applyNumberFormat="1" applyFont="1" applyFill="1" applyAlignment="1">
      <alignment vertical="top"/>
    </xf>
    <xf numFmtId="3" fontId="5" fillId="2" borderId="1" xfId="0" applyNumberFormat="1" applyFont="1" applyFill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5" fillId="0" borderId="6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7" fillId="0" borderId="1" xfId="9" applyNumberFormat="1" applyFont="1" applyFill="1" applyBorder="1" applyAlignment="1">
      <alignment horizontal="left" vertical="top"/>
    </xf>
    <xf numFmtId="165" fontId="7" fillId="0" borderId="1" xfId="9" applyFont="1" applyFill="1" applyBorder="1" applyAlignment="1">
      <alignment horizontal="left" vertical="top"/>
    </xf>
    <xf numFmtId="167" fontId="7" fillId="0" borderId="1" xfId="9" applyNumberFormat="1" applyFont="1" applyFill="1" applyBorder="1" applyAlignment="1">
      <alignment horizontal="right" vertical="top"/>
    </xf>
    <xf numFmtId="14" fontId="7" fillId="0" borderId="1" xfId="9" applyNumberFormat="1" applyFont="1" applyFill="1" applyBorder="1" applyAlignment="1">
      <alignment horizontal="left" vertical="top"/>
    </xf>
    <xf numFmtId="3" fontId="5" fillId="6" borderId="15" xfId="0" applyNumberFormat="1" applyFont="1" applyFill="1" applyBorder="1" applyAlignment="1">
      <alignment vertical="top"/>
    </xf>
    <xf numFmtId="0" fontId="5" fillId="3" borderId="9" xfId="0" applyFont="1" applyFill="1" applyBorder="1" applyAlignment="1">
      <alignment vertical="top"/>
    </xf>
    <xf numFmtId="166" fontId="5" fillId="3" borderId="10" xfId="0" applyNumberFormat="1" applyFont="1" applyFill="1" applyBorder="1" applyAlignment="1">
      <alignment vertical="top"/>
    </xf>
    <xf numFmtId="14" fontId="7" fillId="0" borderId="1" xfId="9" applyNumberFormat="1" applyFont="1" applyFill="1" applyBorder="1" applyAlignment="1">
      <alignment horizontal="center" vertical="top"/>
    </xf>
    <xf numFmtId="0" fontId="5" fillId="9" borderId="0" xfId="0" applyFont="1" applyFill="1" applyAlignment="1">
      <alignment vertical="top"/>
    </xf>
    <xf numFmtId="0" fontId="6" fillId="9" borderId="0" xfId="0" applyFont="1" applyFill="1" applyAlignment="1">
      <alignment vertical="top"/>
    </xf>
    <xf numFmtId="168" fontId="0" fillId="0" borderId="7" xfId="10" applyNumberFormat="1" applyFont="1" applyBorder="1"/>
    <xf numFmtId="0" fontId="8" fillId="0" borderId="11" xfId="0" applyFont="1" applyBorder="1" applyAlignment="1">
      <alignment horizontal="center"/>
    </xf>
    <xf numFmtId="168" fontId="0" fillId="0" borderId="19" xfId="10" applyNumberFormat="1" applyFont="1" applyBorder="1"/>
    <xf numFmtId="168" fontId="0" fillId="0" borderId="20" xfId="10" applyNumberFormat="1" applyFont="1" applyBorder="1"/>
    <xf numFmtId="168" fontId="0" fillId="0" borderId="0" xfId="0" applyNumberFormat="1"/>
    <xf numFmtId="0" fontId="8" fillId="0" borderId="1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center"/>
    </xf>
    <xf numFmtId="168" fontId="8" fillId="10" borderId="11" xfId="10" applyNumberFormat="1" applyFont="1" applyFill="1" applyBorder="1" applyAlignment="1">
      <alignment horizontal="center"/>
    </xf>
    <xf numFmtId="168" fontId="8" fillId="11" borderId="11" xfId="10" applyNumberFormat="1" applyFont="1" applyFill="1" applyBorder="1" applyAlignment="1">
      <alignment horizontal="center"/>
    </xf>
    <xf numFmtId="168" fontId="8" fillId="0" borderId="23" xfId="10" applyNumberFormat="1" applyFont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168" fontId="0" fillId="0" borderId="24" xfId="10" applyNumberFormat="1" applyFont="1" applyBorder="1"/>
    <xf numFmtId="168" fontId="0" fillId="0" borderId="25" xfId="10" applyNumberFormat="1" applyFont="1" applyBorder="1"/>
    <xf numFmtId="168" fontId="0" fillId="0" borderId="26" xfId="10" applyNumberFormat="1" applyFont="1" applyBorder="1" applyAlignment="1">
      <alignment vertical="center" wrapText="1"/>
    </xf>
    <xf numFmtId="168" fontId="0" fillId="0" borderId="25" xfId="10" applyNumberFormat="1" applyFont="1" applyBorder="1" applyAlignment="1">
      <alignment vertical="center" wrapText="1"/>
    </xf>
    <xf numFmtId="168" fontId="0" fillId="0" borderId="27" xfId="10" applyNumberFormat="1" applyFont="1" applyBorder="1"/>
    <xf numFmtId="0" fontId="8" fillId="10" borderId="11" xfId="0" applyFont="1" applyFill="1" applyBorder="1" applyAlignment="1">
      <alignment horizontal="center" vertical="center" wrapText="1"/>
    </xf>
    <xf numFmtId="0" fontId="8" fillId="10" borderId="23" xfId="0" applyFont="1" applyFill="1" applyBorder="1" applyAlignment="1">
      <alignment horizontal="center" vertical="center" wrapText="1"/>
    </xf>
    <xf numFmtId="168" fontId="0" fillId="10" borderId="24" xfId="10" applyNumberFormat="1" applyFont="1" applyFill="1" applyBorder="1"/>
    <xf numFmtId="168" fontId="0" fillId="10" borderId="28" xfId="10" applyNumberFormat="1" applyFont="1" applyFill="1" applyBorder="1"/>
    <xf numFmtId="168" fontId="0" fillId="10" borderId="25" xfId="10" applyNumberFormat="1" applyFont="1" applyFill="1" applyBorder="1"/>
    <xf numFmtId="168" fontId="0" fillId="10" borderId="29" xfId="10" applyNumberFormat="1" applyFont="1" applyFill="1" applyBorder="1"/>
    <xf numFmtId="168" fontId="0" fillId="10" borderId="27" xfId="10" applyNumberFormat="1" applyFont="1" applyFill="1" applyBorder="1"/>
    <xf numFmtId="168" fontId="0" fillId="10" borderId="30" xfId="10" applyNumberFormat="1" applyFont="1" applyFill="1" applyBorder="1"/>
    <xf numFmtId="0" fontId="5" fillId="10" borderId="3" xfId="0" applyFont="1" applyFill="1" applyBorder="1" applyAlignment="1">
      <alignment vertical="top"/>
    </xf>
    <xf numFmtId="0" fontId="5" fillId="10" borderId="4" xfId="0" applyFont="1" applyFill="1" applyBorder="1" applyAlignment="1">
      <alignment vertical="top"/>
    </xf>
    <xf numFmtId="166" fontId="5" fillId="10" borderId="5" xfId="0" applyNumberFormat="1" applyFont="1" applyFill="1" applyBorder="1" applyAlignment="1">
      <alignment vertical="top"/>
    </xf>
    <xf numFmtId="0" fontId="5" fillId="12" borderId="21" xfId="0" applyFont="1" applyFill="1" applyBorder="1" applyAlignment="1">
      <alignment vertical="top"/>
    </xf>
    <xf numFmtId="0" fontId="5" fillId="12" borderId="22" xfId="0" applyFont="1" applyFill="1" applyBorder="1" applyAlignment="1">
      <alignment vertical="top"/>
    </xf>
    <xf numFmtId="166" fontId="5" fillId="12" borderId="19" xfId="0" applyNumberFormat="1" applyFont="1" applyFill="1" applyBorder="1" applyAlignment="1">
      <alignment vertical="top"/>
    </xf>
    <xf numFmtId="0" fontId="5" fillId="3" borderId="21" xfId="0" applyFont="1" applyFill="1" applyBorder="1" applyAlignment="1">
      <alignment vertical="top"/>
    </xf>
    <xf numFmtId="0" fontId="5" fillId="3" borderId="22" xfId="0" applyFont="1" applyFill="1" applyBorder="1" applyAlignment="1">
      <alignment vertical="top"/>
    </xf>
    <xf numFmtId="166" fontId="5" fillId="3" borderId="19" xfId="0" applyNumberFormat="1" applyFont="1" applyFill="1" applyBorder="1" applyAlignment="1">
      <alignment vertical="top"/>
    </xf>
    <xf numFmtId="0" fontId="9" fillId="7" borderId="11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top"/>
    </xf>
    <xf numFmtId="3" fontId="5" fillId="0" borderId="0" xfId="0" applyNumberFormat="1" applyFont="1" applyFill="1" applyAlignment="1">
      <alignment vertical="top"/>
    </xf>
    <xf numFmtId="14" fontId="5" fillId="0" borderId="0" xfId="0" applyNumberFormat="1" applyFont="1" applyFill="1" applyAlignment="1">
      <alignment horizontal="left" vertical="top"/>
    </xf>
    <xf numFmtId="0" fontId="13" fillId="0" borderId="0" xfId="11" applyFont="1" applyFill="1" applyAlignment="1">
      <alignment vertical="top"/>
    </xf>
    <xf numFmtId="0" fontId="0" fillId="0" borderId="2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top"/>
    </xf>
    <xf numFmtId="0" fontId="5" fillId="6" borderId="13" xfId="0" applyFont="1" applyFill="1" applyBorder="1" applyAlignment="1">
      <alignment horizontal="center" vertical="top"/>
    </xf>
    <xf numFmtId="0" fontId="5" fillId="6" borderId="14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0" fontId="11" fillId="8" borderId="16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top"/>
    </xf>
  </cellXfs>
  <cellStyles count="14">
    <cellStyle name="BodyStyle" xfId="2" xr:uid="{00000000-0005-0000-0000-000000000000}"/>
    <cellStyle name="HeaderTopStyle" xfId="8" xr:uid="{00000000-0005-0000-0000-000001000000}"/>
    <cellStyle name="Hipervínculo" xfId="11" builtinId="8"/>
    <cellStyle name="IsSelectedStyle" xfId="3" xr:uid="{00000000-0005-0000-0000-000003000000}"/>
    <cellStyle name="Millares" xfId="9" builtinId="3"/>
    <cellStyle name="Millares 2" xfId="6" xr:uid="{00000000-0005-0000-0000-000005000000}"/>
    <cellStyle name="Millares 2 2" xfId="12" xr:uid="{BF7A0DEA-216A-41DC-BD46-EE4EE9C14F69}"/>
    <cellStyle name="Millares 3" xfId="13" xr:uid="{519EC0E7-D963-4D80-8DBC-F504F9994499}"/>
    <cellStyle name="Moneda" xfId="10" builtinId="4"/>
    <cellStyle name="Moneda 2" xfId="5" xr:uid="{00000000-0005-0000-0000-000007000000}"/>
    <cellStyle name="Moneda 3" xfId="1" xr:uid="{00000000-0005-0000-0000-000008000000}"/>
    <cellStyle name="Normal" xfId="0" builtinId="0"/>
    <cellStyle name="Normal 2" xfId="4" xr:uid="{00000000-0005-0000-0000-00000A000000}"/>
    <cellStyle name="Porcentaje 2" xfId="7" xr:uid="{00000000-0005-0000-0000-00000B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rnandezk@subatours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5"/>
  <sheetViews>
    <sheetView workbookViewId="0">
      <selection activeCell="B15" sqref="B15"/>
    </sheetView>
  </sheetViews>
  <sheetFormatPr baseColWidth="10" defaultRowHeight="15" x14ac:dyDescent="0.25"/>
  <cols>
    <col min="1" max="1" width="31.7109375" bestFit="1" customWidth="1"/>
    <col min="2" max="2" width="18.28515625" bestFit="1" customWidth="1"/>
    <col min="3" max="3" width="17" customWidth="1"/>
    <col min="4" max="4" width="16.28515625" customWidth="1"/>
    <col min="5" max="5" width="18" customWidth="1"/>
  </cols>
  <sheetData>
    <row r="2" spans="1:5" ht="15.75" thickBot="1" x14ac:dyDescent="0.3"/>
    <row r="3" spans="1:5" s="34" customFormat="1" ht="30.75" thickBot="1" x14ac:dyDescent="0.3">
      <c r="A3" s="33" t="s">
        <v>55</v>
      </c>
      <c r="B3" s="33" t="s">
        <v>56</v>
      </c>
      <c r="C3" s="48" t="s">
        <v>64</v>
      </c>
      <c r="D3" s="49" t="s">
        <v>65</v>
      </c>
      <c r="E3" s="35" t="s">
        <v>69</v>
      </c>
    </row>
    <row r="4" spans="1:5" x14ac:dyDescent="0.25">
      <c r="A4" s="40" t="s">
        <v>57</v>
      </c>
      <c r="B4" s="43">
        <v>238160000</v>
      </c>
      <c r="C4" s="50">
        <v>189896000</v>
      </c>
      <c r="D4" s="51"/>
      <c r="E4" s="30"/>
    </row>
    <row r="5" spans="1:5" x14ac:dyDescent="0.25">
      <c r="A5" s="41" t="s">
        <v>58</v>
      </c>
      <c r="B5" s="44">
        <v>327742800</v>
      </c>
      <c r="C5" s="52">
        <v>245807100</v>
      </c>
      <c r="D5" s="53"/>
      <c r="E5" s="28"/>
    </row>
    <row r="6" spans="1:5" x14ac:dyDescent="0.25">
      <c r="A6" s="72" t="s">
        <v>59</v>
      </c>
      <c r="B6" s="45">
        <v>144627725</v>
      </c>
      <c r="C6" s="52">
        <v>63194794</v>
      </c>
      <c r="D6" s="53"/>
      <c r="E6" s="28"/>
    </row>
    <row r="7" spans="1:5" x14ac:dyDescent="0.25">
      <c r="A7" s="73"/>
      <c r="B7" s="46"/>
      <c r="C7" s="52">
        <v>34848000</v>
      </c>
      <c r="D7" s="53"/>
      <c r="E7" s="28"/>
    </row>
    <row r="8" spans="1:5" x14ac:dyDescent="0.25">
      <c r="A8" s="41" t="s">
        <v>60</v>
      </c>
      <c r="B8" s="44">
        <v>635159717</v>
      </c>
      <c r="C8" s="52">
        <v>86800000</v>
      </c>
      <c r="D8" s="53">
        <v>152984719</v>
      </c>
      <c r="E8" s="28"/>
    </row>
    <row r="9" spans="1:5" x14ac:dyDescent="0.25">
      <c r="A9" s="41" t="s">
        <v>61</v>
      </c>
      <c r="B9" s="44">
        <v>23920000</v>
      </c>
      <c r="C9" s="52">
        <v>14352000</v>
      </c>
      <c r="D9" s="53"/>
      <c r="E9" s="28"/>
    </row>
    <row r="10" spans="1:5" x14ac:dyDescent="0.25">
      <c r="A10" s="41" t="s">
        <v>62</v>
      </c>
      <c r="B10" s="44">
        <v>442055333</v>
      </c>
      <c r="C10" s="52"/>
      <c r="D10" s="53">
        <v>157765492</v>
      </c>
      <c r="E10" s="28"/>
    </row>
    <row r="11" spans="1:5" ht="15.75" thickBot="1" x14ac:dyDescent="0.3">
      <c r="A11" s="42" t="s">
        <v>63</v>
      </c>
      <c r="B11" s="47">
        <v>607446566</v>
      </c>
      <c r="C11" s="54">
        <v>68600000</v>
      </c>
      <c r="D11" s="55">
        <v>167327036</v>
      </c>
      <c r="E11" s="31"/>
    </row>
    <row r="12" spans="1:5" ht="15.75" thickBot="1" x14ac:dyDescent="0.3">
      <c r="A12" s="29" t="s">
        <v>18</v>
      </c>
      <c r="B12" s="39">
        <f>SUM(B4:B11)</f>
        <v>2419112141</v>
      </c>
      <c r="C12" s="37">
        <f>SUM(C4:C11)</f>
        <v>703497894</v>
      </c>
      <c r="D12" s="37">
        <f>SUM(D4:D11)</f>
        <v>478077247</v>
      </c>
      <c r="E12" s="38">
        <f>B12-B15</f>
        <v>1237537000</v>
      </c>
    </row>
    <row r="13" spans="1:5" x14ac:dyDescent="0.25">
      <c r="B13" s="32"/>
    </row>
    <row r="14" spans="1:5" ht="15.75" thickBot="1" x14ac:dyDescent="0.3"/>
    <row r="15" spans="1:5" ht="15.75" thickBot="1" x14ac:dyDescent="0.3">
      <c r="A15" s="36" t="s">
        <v>66</v>
      </c>
      <c r="B15" s="37">
        <f>D12+C12</f>
        <v>1181575141</v>
      </c>
    </row>
  </sheetData>
  <mergeCells count="1">
    <mergeCell ref="A6:A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2"/>
  <sheetViews>
    <sheetView tabSelected="1" topLeftCell="G1" zoomScaleNormal="100" workbookViewId="0">
      <selection activeCell="U8" sqref="U8"/>
    </sheetView>
  </sheetViews>
  <sheetFormatPr baseColWidth="10" defaultColWidth="7" defaultRowHeight="12" x14ac:dyDescent="0.25"/>
  <cols>
    <col min="1" max="1" width="11.140625" style="4" customWidth="1"/>
    <col min="2" max="2" width="11.7109375" style="4" customWidth="1"/>
    <col min="3" max="3" width="19.85546875" style="4" customWidth="1"/>
    <col min="4" max="4" width="16.85546875" style="4" customWidth="1"/>
    <col min="5" max="5" width="7.140625" style="4" customWidth="1"/>
    <col min="6" max="6" width="13" style="4" customWidth="1"/>
    <col min="7" max="7" width="11.7109375" style="13" bestFit="1" customWidth="1"/>
    <col min="8" max="8" width="10.7109375" style="13" bestFit="1" customWidth="1"/>
    <col min="9" max="9" width="10.42578125" style="13" customWidth="1"/>
    <col min="10" max="10" width="6.85546875" style="13" bestFit="1" customWidth="1"/>
    <col min="11" max="11" width="8.140625" style="13" bestFit="1" customWidth="1"/>
    <col min="12" max="12" width="10.28515625" style="13" bestFit="1" customWidth="1"/>
    <col min="13" max="13" width="8.140625" style="13" customWidth="1"/>
    <col min="14" max="14" width="6.7109375" style="13" bestFit="1" customWidth="1"/>
    <col min="15" max="15" width="12.140625" style="13" customWidth="1"/>
    <col min="16" max="16" width="11.28515625" style="5" customWidth="1"/>
    <col min="17" max="17" width="15.42578125" style="5" customWidth="1"/>
    <col min="18" max="18" width="10.5703125" style="4" customWidth="1"/>
    <col min="19" max="19" width="10.85546875" style="4" customWidth="1"/>
    <col min="20" max="20" width="17.42578125" style="4" customWidth="1"/>
    <col min="21" max="21" width="30.7109375" style="4" bestFit="1" customWidth="1"/>
    <col min="22" max="16384" width="7" style="4"/>
  </cols>
  <sheetData>
    <row r="1" spans="1:21" x14ac:dyDescent="0.25">
      <c r="A1" s="26" t="s">
        <v>72</v>
      </c>
      <c r="B1" s="27"/>
      <c r="C1" s="27"/>
    </row>
    <row r="2" spans="1:21" ht="12.75" customHeight="1" x14ac:dyDescent="0.25">
      <c r="A2" s="1" t="s">
        <v>24</v>
      </c>
      <c r="B2" s="2"/>
      <c r="C2" s="2"/>
      <c r="D2" s="2"/>
      <c r="E2" s="2"/>
      <c r="F2" s="2"/>
      <c r="G2" s="12"/>
      <c r="H2" s="12"/>
      <c r="I2" s="12"/>
      <c r="J2" s="12"/>
      <c r="K2" s="12"/>
      <c r="L2" s="12"/>
      <c r="M2" s="12"/>
      <c r="N2" s="12"/>
      <c r="O2" s="12"/>
      <c r="P2" s="3"/>
      <c r="Q2" s="3"/>
      <c r="R2" s="2"/>
    </row>
    <row r="3" spans="1:21" ht="12.75" customHeight="1" x14ac:dyDescent="0.25">
      <c r="A3" s="1" t="s">
        <v>25</v>
      </c>
      <c r="B3" s="2"/>
      <c r="C3" s="2"/>
      <c r="D3" s="2"/>
      <c r="E3" s="2"/>
      <c r="F3" s="2"/>
      <c r="G3" s="12"/>
      <c r="H3" s="12"/>
      <c r="I3" s="12"/>
      <c r="J3" s="12"/>
      <c r="K3" s="12"/>
      <c r="L3" s="12"/>
      <c r="M3" s="12"/>
      <c r="N3" s="12"/>
      <c r="O3" s="12"/>
      <c r="P3" s="3"/>
      <c r="Q3" s="3"/>
      <c r="R3" s="2"/>
    </row>
    <row r="4" spans="1:21" ht="12.75" customHeight="1" x14ac:dyDescent="0.25">
      <c r="A4" s="78" t="s">
        <v>70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</row>
    <row r="5" spans="1:21" ht="12.75" customHeight="1" x14ac:dyDescent="0.25">
      <c r="A5" s="1" t="s">
        <v>26</v>
      </c>
      <c r="B5" s="2"/>
      <c r="C5" s="2"/>
      <c r="D5" s="2"/>
      <c r="E5" s="2"/>
      <c r="F5" s="2"/>
      <c r="G5" s="12"/>
      <c r="H5" s="12"/>
      <c r="I5" s="12"/>
      <c r="J5" s="12"/>
      <c r="K5" s="12"/>
      <c r="L5" s="12"/>
      <c r="M5" s="12"/>
      <c r="N5" s="12"/>
      <c r="O5" s="12"/>
      <c r="P5" s="3"/>
      <c r="Q5" s="3"/>
      <c r="R5" s="2"/>
    </row>
    <row r="6" spans="1:21" ht="12.75" customHeight="1" x14ac:dyDescent="0.25">
      <c r="A6" s="78" t="s">
        <v>31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</row>
    <row r="7" spans="1:21" ht="12.75" customHeight="1" thickBot="1" x14ac:dyDescent="0.3">
      <c r="R7" s="5"/>
    </row>
    <row r="8" spans="1:21" ht="12.75" thickBot="1" x14ac:dyDescent="0.3">
      <c r="A8" s="6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  <c r="G8" s="14" t="s">
        <v>6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11</v>
      </c>
      <c r="M8" s="14" t="s">
        <v>12</v>
      </c>
      <c r="N8" s="14" t="s">
        <v>13</v>
      </c>
      <c r="O8" s="14" t="s">
        <v>14</v>
      </c>
      <c r="P8" s="7" t="s">
        <v>54</v>
      </c>
      <c r="Q8" s="7" t="s">
        <v>15</v>
      </c>
      <c r="R8" s="7" t="s">
        <v>16</v>
      </c>
      <c r="S8" s="6" t="s">
        <v>17</v>
      </c>
      <c r="T8" s="11" t="s">
        <v>23</v>
      </c>
      <c r="U8" s="82" t="s">
        <v>55</v>
      </c>
    </row>
    <row r="9" spans="1:21" x14ac:dyDescent="0.25">
      <c r="A9" s="18">
        <v>1349124</v>
      </c>
      <c r="B9" s="19" t="s">
        <v>32</v>
      </c>
      <c r="C9" s="19" t="s">
        <v>33</v>
      </c>
      <c r="D9" s="19" t="s">
        <v>34</v>
      </c>
      <c r="E9" s="18">
        <v>35</v>
      </c>
      <c r="F9" s="19" t="s">
        <v>35</v>
      </c>
      <c r="G9" s="20">
        <v>562100</v>
      </c>
      <c r="H9" s="20">
        <v>28110</v>
      </c>
      <c r="I9" s="20">
        <v>33200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f>SUM(G9:N9)</f>
        <v>623410</v>
      </c>
      <c r="P9" s="25" t="s">
        <v>36</v>
      </c>
      <c r="Q9" s="21">
        <v>44101</v>
      </c>
      <c r="R9" s="21">
        <v>44106</v>
      </c>
      <c r="S9" s="15"/>
      <c r="U9" s="82" t="s">
        <v>63</v>
      </c>
    </row>
    <row r="10" spans="1:21" x14ac:dyDescent="0.25">
      <c r="A10" s="18">
        <v>1349127</v>
      </c>
      <c r="B10" s="19" t="s">
        <v>32</v>
      </c>
      <c r="C10" s="19" t="s">
        <v>37</v>
      </c>
      <c r="D10" s="19" t="s">
        <v>34</v>
      </c>
      <c r="E10" s="18">
        <v>35</v>
      </c>
      <c r="F10" s="19" t="s">
        <v>38</v>
      </c>
      <c r="G10" s="20">
        <v>562100</v>
      </c>
      <c r="H10" s="20">
        <v>28110</v>
      </c>
      <c r="I10" s="20">
        <v>33200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f t="shared" ref="O10:O15" si="0">SUM(G10:N10)</f>
        <v>623410</v>
      </c>
      <c r="P10" s="25" t="s">
        <v>36</v>
      </c>
      <c r="Q10" s="21">
        <v>44101</v>
      </c>
      <c r="R10" s="21">
        <v>44106</v>
      </c>
      <c r="S10" s="15"/>
      <c r="U10" s="82" t="s">
        <v>63</v>
      </c>
    </row>
    <row r="11" spans="1:21" x14ac:dyDescent="0.25">
      <c r="A11" s="18">
        <v>1349147</v>
      </c>
      <c r="B11" s="19" t="s">
        <v>32</v>
      </c>
      <c r="C11" s="19" t="s">
        <v>39</v>
      </c>
      <c r="D11" s="19" t="s">
        <v>40</v>
      </c>
      <c r="E11" s="18">
        <v>35</v>
      </c>
      <c r="F11" s="19" t="s">
        <v>41</v>
      </c>
      <c r="G11" s="20">
        <v>476200</v>
      </c>
      <c r="H11" s="20">
        <v>23810</v>
      </c>
      <c r="I11" s="20">
        <v>32700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f t="shared" si="0"/>
        <v>532710</v>
      </c>
      <c r="P11" s="25" t="s">
        <v>36</v>
      </c>
      <c r="Q11" s="21">
        <v>44102</v>
      </c>
      <c r="R11" s="21">
        <v>44104</v>
      </c>
      <c r="S11" s="15"/>
      <c r="U11" s="82" t="s">
        <v>58</v>
      </c>
    </row>
    <row r="12" spans="1:21" x14ac:dyDescent="0.25">
      <c r="A12" s="18">
        <v>1349730</v>
      </c>
      <c r="B12" s="19" t="s">
        <v>42</v>
      </c>
      <c r="C12" s="19" t="s">
        <v>43</v>
      </c>
      <c r="D12" s="19" t="s">
        <v>44</v>
      </c>
      <c r="E12" s="18">
        <v>134</v>
      </c>
      <c r="F12" s="19" t="s">
        <v>45</v>
      </c>
      <c r="G12" s="20">
        <v>585600</v>
      </c>
      <c r="H12" s="20">
        <v>29280</v>
      </c>
      <c r="I12" s="20">
        <v>32700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f t="shared" si="0"/>
        <v>647580</v>
      </c>
      <c r="P12" s="25" t="s">
        <v>36</v>
      </c>
      <c r="Q12" s="21">
        <v>44105</v>
      </c>
      <c r="R12" s="21">
        <v>44107</v>
      </c>
      <c r="S12" s="15"/>
      <c r="U12" s="82" t="s">
        <v>58</v>
      </c>
    </row>
    <row r="13" spans="1:21" x14ac:dyDescent="0.25">
      <c r="A13" s="18">
        <v>1349733</v>
      </c>
      <c r="B13" s="19" t="s">
        <v>42</v>
      </c>
      <c r="C13" s="19" t="s">
        <v>46</v>
      </c>
      <c r="D13" s="19" t="s">
        <v>47</v>
      </c>
      <c r="E13" s="18">
        <v>134</v>
      </c>
      <c r="F13" s="19" t="s">
        <v>48</v>
      </c>
      <c r="G13" s="20">
        <v>933300</v>
      </c>
      <c r="H13" s="20">
        <v>46670</v>
      </c>
      <c r="I13" s="20">
        <v>49000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f t="shared" si="0"/>
        <v>1028970</v>
      </c>
      <c r="P13" s="25" t="s">
        <v>36</v>
      </c>
      <c r="Q13" s="21">
        <v>44105</v>
      </c>
      <c r="R13" s="21">
        <v>44107</v>
      </c>
      <c r="S13" s="15"/>
      <c r="U13" s="82" t="s">
        <v>59</v>
      </c>
    </row>
    <row r="14" spans="1:21" x14ac:dyDescent="0.25">
      <c r="A14" s="18">
        <v>1349737</v>
      </c>
      <c r="B14" s="19" t="s">
        <v>42</v>
      </c>
      <c r="C14" s="19" t="s">
        <v>49</v>
      </c>
      <c r="D14" s="19" t="s">
        <v>50</v>
      </c>
      <c r="E14" s="18">
        <v>134</v>
      </c>
      <c r="F14" s="19" t="s">
        <v>51</v>
      </c>
      <c r="G14" s="20">
        <v>577800</v>
      </c>
      <c r="H14" s="20">
        <v>0</v>
      </c>
      <c r="I14" s="20">
        <v>33300</v>
      </c>
      <c r="J14" s="20">
        <v>0</v>
      </c>
      <c r="K14" s="20">
        <v>6700</v>
      </c>
      <c r="L14" s="20">
        <v>0</v>
      </c>
      <c r="M14" s="20">
        <v>0</v>
      </c>
      <c r="N14" s="20">
        <v>0</v>
      </c>
      <c r="O14" s="20">
        <f t="shared" si="0"/>
        <v>617800</v>
      </c>
      <c r="P14" s="25" t="s">
        <v>36</v>
      </c>
      <c r="Q14" s="21">
        <v>44109</v>
      </c>
      <c r="R14" s="21">
        <v>44111</v>
      </c>
      <c r="S14" s="15"/>
      <c r="U14" s="82" t="s">
        <v>63</v>
      </c>
    </row>
    <row r="15" spans="1:21" x14ac:dyDescent="0.25">
      <c r="A15" s="18">
        <v>1349738</v>
      </c>
      <c r="B15" s="19" t="s">
        <v>42</v>
      </c>
      <c r="C15" s="19" t="s">
        <v>52</v>
      </c>
      <c r="D15" s="19" t="s">
        <v>50</v>
      </c>
      <c r="E15" s="18">
        <v>134</v>
      </c>
      <c r="F15" s="19" t="s">
        <v>53</v>
      </c>
      <c r="G15" s="20">
        <v>577800</v>
      </c>
      <c r="H15" s="20">
        <v>0</v>
      </c>
      <c r="I15" s="20">
        <v>33300</v>
      </c>
      <c r="J15" s="20">
        <v>0</v>
      </c>
      <c r="K15" s="20">
        <v>6700</v>
      </c>
      <c r="L15" s="20">
        <v>0</v>
      </c>
      <c r="M15" s="20">
        <v>0</v>
      </c>
      <c r="N15" s="20">
        <v>0</v>
      </c>
      <c r="O15" s="20">
        <f t="shared" si="0"/>
        <v>617800</v>
      </c>
      <c r="P15" s="25" t="s">
        <v>36</v>
      </c>
      <c r="Q15" s="21">
        <v>44109</v>
      </c>
      <c r="R15" s="21">
        <v>44111</v>
      </c>
      <c r="S15" s="15"/>
      <c r="U15" s="82" t="s">
        <v>63</v>
      </c>
    </row>
    <row r="16" spans="1:21" ht="15" customHeight="1" thickBot="1" x14ac:dyDescent="0.3">
      <c r="A16" s="75" t="s">
        <v>18</v>
      </c>
      <c r="B16" s="76"/>
      <c r="C16" s="76"/>
      <c r="D16" s="76"/>
      <c r="E16" s="76"/>
      <c r="F16" s="77"/>
      <c r="G16" s="22">
        <f t="shared" ref="G16:O16" si="1">SUM(G9:G15)</f>
        <v>4274900</v>
      </c>
      <c r="H16" s="22">
        <f t="shared" si="1"/>
        <v>155980</v>
      </c>
      <c r="I16" s="22">
        <f t="shared" si="1"/>
        <v>247400</v>
      </c>
      <c r="J16" s="22">
        <f t="shared" si="1"/>
        <v>0</v>
      </c>
      <c r="K16" s="22">
        <f t="shared" si="1"/>
        <v>13400</v>
      </c>
      <c r="L16" s="22">
        <f t="shared" si="1"/>
        <v>0</v>
      </c>
      <c r="M16" s="22">
        <f t="shared" si="1"/>
        <v>0</v>
      </c>
      <c r="N16" s="22">
        <f t="shared" si="1"/>
        <v>0</v>
      </c>
      <c r="O16" s="22">
        <f t="shared" si="1"/>
        <v>4691680</v>
      </c>
    </row>
    <row r="18" spans="1:17" ht="12.75" thickBot="1" x14ac:dyDescent="0.3"/>
    <row r="19" spans="1:17" x14ac:dyDescent="0.25">
      <c r="A19" s="56" t="s">
        <v>71</v>
      </c>
      <c r="B19" s="57"/>
      <c r="C19" s="58">
        <v>2419112141</v>
      </c>
      <c r="F19" s="13"/>
      <c r="O19" s="5"/>
      <c r="Q19" s="4"/>
    </row>
    <row r="20" spans="1:17" x14ac:dyDescent="0.25">
      <c r="A20" s="59" t="s">
        <v>67</v>
      </c>
      <c r="B20" s="60"/>
      <c r="C20" s="61">
        <v>1181575141</v>
      </c>
      <c r="F20" s="13"/>
      <c r="O20" s="5"/>
      <c r="Q20" s="4"/>
    </row>
    <row r="21" spans="1:17" x14ac:dyDescent="0.25">
      <c r="A21" s="62" t="s">
        <v>68</v>
      </c>
      <c r="B21" s="63"/>
      <c r="C21" s="64">
        <f>C19-C20</f>
        <v>1237537000</v>
      </c>
      <c r="F21" s="13"/>
      <c r="O21" s="5"/>
      <c r="Q21" s="4"/>
    </row>
    <row r="22" spans="1:17" ht="12.75" thickBot="1" x14ac:dyDescent="0.3">
      <c r="A22" s="16" t="s">
        <v>19</v>
      </c>
      <c r="B22" s="8"/>
      <c r="C22" s="9">
        <f>O16</f>
        <v>4691680</v>
      </c>
      <c r="F22" s="13"/>
      <c r="O22" s="5"/>
      <c r="Q22" s="4"/>
    </row>
    <row r="23" spans="1:17" ht="12.75" thickBot="1" x14ac:dyDescent="0.3">
      <c r="A23" s="16" t="s">
        <v>20</v>
      </c>
      <c r="B23" s="8"/>
      <c r="C23" s="9">
        <f>O16</f>
        <v>4691680</v>
      </c>
      <c r="F23" s="13"/>
      <c r="O23" s="65" t="s">
        <v>30</v>
      </c>
      <c r="P23" s="79" t="s">
        <v>18</v>
      </c>
      <c r="Q23" s="80"/>
    </row>
    <row r="24" spans="1:17" x14ac:dyDescent="0.25">
      <c r="A24" s="16" t="s">
        <v>21</v>
      </c>
      <c r="B24" s="8"/>
      <c r="C24" s="10">
        <f>C22/C19</f>
        <v>1.9394222865834478E-3</v>
      </c>
      <c r="F24" s="13"/>
      <c r="O24" s="66" t="s">
        <v>27</v>
      </c>
      <c r="P24" s="81" t="s">
        <v>29</v>
      </c>
      <c r="Q24" s="81"/>
    </row>
    <row r="25" spans="1:17" ht="12.75" thickBot="1" x14ac:dyDescent="0.3">
      <c r="A25" s="17" t="s">
        <v>22</v>
      </c>
      <c r="B25" s="23"/>
      <c r="C25" s="24">
        <f>C21-C22</f>
        <v>1232845320</v>
      </c>
      <c r="F25" s="13"/>
      <c r="O25" s="67" t="s">
        <v>28</v>
      </c>
      <c r="P25" s="74" t="s">
        <v>29</v>
      </c>
      <c r="Q25" s="74"/>
    </row>
    <row r="29" spans="1:17" s="68" customFormat="1" x14ac:dyDescent="0.25">
      <c r="A29" s="68" t="s">
        <v>73</v>
      </c>
      <c r="G29" s="69"/>
      <c r="H29" s="69"/>
      <c r="I29" s="69"/>
      <c r="J29" s="69"/>
      <c r="K29" s="69"/>
      <c r="L29" s="69"/>
      <c r="M29" s="69"/>
      <c r="N29" s="69"/>
      <c r="O29" s="69"/>
      <c r="P29" s="70"/>
      <c r="Q29" s="70"/>
    </row>
    <row r="30" spans="1:17" s="68" customFormat="1" x14ac:dyDescent="0.25">
      <c r="A30" s="68" t="s">
        <v>74</v>
      </c>
      <c r="G30" s="69"/>
      <c r="H30" s="69"/>
      <c r="I30" s="69"/>
      <c r="J30" s="69"/>
      <c r="K30" s="69"/>
      <c r="L30" s="69"/>
      <c r="M30" s="69"/>
      <c r="N30" s="69"/>
      <c r="O30" s="69"/>
      <c r="P30" s="70"/>
      <c r="Q30" s="70"/>
    </row>
    <row r="31" spans="1:17" s="68" customFormat="1" ht="15" x14ac:dyDescent="0.25">
      <c r="A31" s="71" t="s">
        <v>75</v>
      </c>
      <c r="G31" s="69"/>
      <c r="H31" s="69"/>
      <c r="I31" s="69"/>
      <c r="J31" s="69"/>
      <c r="K31" s="69"/>
      <c r="L31" s="69"/>
      <c r="M31" s="69"/>
      <c r="N31" s="69"/>
      <c r="O31" s="69"/>
      <c r="P31" s="70"/>
      <c r="Q31" s="70"/>
    </row>
    <row r="32" spans="1:17" s="68" customFormat="1" x14ac:dyDescent="0.25">
      <c r="A32" s="68" t="s">
        <v>76</v>
      </c>
      <c r="G32" s="69"/>
      <c r="H32" s="69"/>
      <c r="I32" s="69"/>
      <c r="J32" s="69"/>
      <c r="K32" s="69"/>
      <c r="L32" s="69"/>
      <c r="M32" s="69"/>
      <c r="N32" s="69"/>
      <c r="O32" s="69"/>
      <c r="P32" s="70"/>
      <c r="Q32" s="70"/>
    </row>
  </sheetData>
  <autoFilter ref="T2:T9" xr:uid="{00000000-0009-0000-0000-000001000000}"/>
  <mergeCells count="6">
    <mergeCell ref="P25:Q25"/>
    <mergeCell ref="A16:F16"/>
    <mergeCell ref="A6:R6"/>
    <mergeCell ref="A4:R4"/>
    <mergeCell ref="P23:Q23"/>
    <mergeCell ref="P24:Q24"/>
  </mergeCells>
  <conditionalFormatting sqref="F28:F1048576 F17:F18 F2:F3 E19:E25 F5 F7:F15">
    <cfRule type="duplicateValues" dxfId="19" priority="256"/>
  </conditionalFormatting>
  <conditionalFormatting sqref="F28:F1048576 F17:F18 F2:F3 E19:E25 F5 F7:F15">
    <cfRule type="duplicateValues" dxfId="18" priority="235"/>
    <cfRule type="duplicateValues" dxfId="17" priority="236"/>
    <cfRule type="duplicateValues" dxfId="16" priority="237"/>
  </conditionalFormatting>
  <conditionalFormatting sqref="F28:F1048576 F17:F18 F2:F3 E19:E25 F5 F7:F15">
    <cfRule type="duplicateValues" dxfId="15" priority="34"/>
    <cfRule type="duplicateValues" dxfId="14" priority="35"/>
  </conditionalFormatting>
  <conditionalFormatting sqref="F17:F18 F2:F3 F28:F30 E19:E25 F5 F7:F15">
    <cfRule type="duplicateValues" dxfId="13" priority="736" stopIfTrue="1"/>
  </conditionalFormatting>
  <conditionalFormatting sqref="F17:F18 F2:F3 F28:F30 E19:E25 A17:A18 A28:A30 F5 F7:F15 A7:A15">
    <cfRule type="duplicateValues" dxfId="12" priority="742" stopIfTrue="1"/>
  </conditionalFormatting>
  <conditionalFormatting sqref="F17:F18 F2:F3 F28:F30 E19:E25 F5 F7:F15">
    <cfRule type="duplicateValues" dxfId="11" priority="751" stopIfTrue="1"/>
    <cfRule type="duplicateValues" dxfId="10" priority="752" stopIfTrue="1"/>
  </conditionalFormatting>
  <conditionalFormatting sqref="A17:A18 A28:A30 A7:A15">
    <cfRule type="duplicateValues" dxfId="9" priority="763" stopIfTrue="1"/>
  </conditionalFormatting>
  <conditionalFormatting sqref="F17:F18 F2:F3 F28:F30 E19:E25 F5 F7:F15">
    <cfRule type="duplicateValues" dxfId="8" priority="766" stopIfTrue="1"/>
    <cfRule type="duplicateValues" dxfId="7" priority="767" stopIfTrue="1"/>
    <cfRule type="duplicateValues" dxfId="6" priority="768" stopIfTrue="1"/>
  </conditionalFormatting>
  <conditionalFormatting sqref="F26:F27">
    <cfRule type="duplicateValues" dxfId="5" priority="6"/>
  </conditionalFormatting>
  <conditionalFormatting sqref="F26:F27">
    <cfRule type="duplicateValues" dxfId="4" priority="3"/>
    <cfRule type="duplicateValues" dxfId="3" priority="4"/>
    <cfRule type="duplicateValues" dxfId="2" priority="5"/>
  </conditionalFormatting>
  <conditionalFormatting sqref="F26:F27">
    <cfRule type="duplicateValues" dxfId="1" priority="1"/>
    <cfRule type="duplicateValues" dxfId="0" priority="2"/>
  </conditionalFormatting>
  <hyperlinks>
    <hyperlink ref="A31" r:id="rId1" xr:uid="{00000000-0004-0000-0100-000000000000}"/>
  </hyperlinks>
  <pageMargins left="0.70866141732283472" right="0.70866141732283472" top="0.74803149606299213" bottom="0.74803149606299213" header="0.31496062992125984" footer="0.31496062992125984"/>
  <pageSetup scale="5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802CC812DE7847B9C7D3658ACBAB4C" ma:contentTypeVersion="0" ma:contentTypeDescription="Crear nuevo documento." ma:contentTypeScope="" ma:versionID="b6aae524e32ea92a557f6062bd13d2c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86dcc55fc7de7b749655be5365d3ef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20B305-C33F-4AF1-996A-94103D4B5CCB}"/>
</file>

<file path=customXml/itemProps2.xml><?xml version="1.0" encoding="utf-8"?>
<ds:datastoreItem xmlns:ds="http://schemas.openxmlformats.org/officeDocument/2006/customXml" ds:itemID="{5E00FDCE-4654-4585-A42E-C634F1B7D4FD}"/>
</file>

<file path=customXml/itemProps3.xml><?xml version="1.0" encoding="utf-8"?>
<ds:datastoreItem xmlns:ds="http://schemas.openxmlformats.org/officeDocument/2006/customXml" ds:itemID="{2526F8F1-E693-4D0F-B841-AC2C80D376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SALDOS</vt:lpstr>
      <vt:lpstr>Estado de Cuenta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 SUBATOURS</dc:creator>
  <cp:lastModifiedBy>Andrea Johanna Pardo Díaz</cp:lastModifiedBy>
  <cp:lastPrinted>2020-10-09T19:58:00Z</cp:lastPrinted>
  <dcterms:created xsi:type="dcterms:W3CDTF">2020-02-14T13:34:00Z</dcterms:created>
  <dcterms:modified xsi:type="dcterms:W3CDTF">2020-10-16T00:56:20Z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0x01010077802CC812DE7847B9C7D3658ACBAB4C</vt:lpwstr>
  </property>
</Properties>
</file>