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35" windowWidth="20730" windowHeight="10125" activeTab="1"/>
  </bookViews>
  <sheets>
    <sheet name="Balance " sheetId="5" r:id="rId1"/>
    <sheet name="Est. Act. FESA" sheetId="2" r:id="rId2"/>
    <sheet name="Hoja1" sheetId="3" r:id="rId3"/>
    <sheet name="Balance  (2)" sheetId="7" r:id="rId4"/>
    <sheet name="Est. Act. FESA (2)" sheetId="6" r:id="rId5"/>
  </sheets>
  <externalReferences>
    <externalReference r:id="rId6"/>
  </externalReferences>
  <definedNames>
    <definedName name="_xlnm.Print_Area" localSheetId="0">'Balance '!$A$1:$M$64</definedName>
    <definedName name="_xlnm.Print_Area" localSheetId="3">'Balance  (2)'!$A$1:$M$50</definedName>
    <definedName name="_xlnm.Print_Area" localSheetId="1">'Est. Act. FESA'!$A$1:$J$65</definedName>
    <definedName name="_xlnm.Print_Area" localSheetId="4">'Est. Act. FESA (2)'!$A$1:$J$65</definedName>
  </definedNames>
  <calcPr calcId="145621"/>
</workbook>
</file>

<file path=xl/calcChain.xml><?xml version="1.0" encoding="utf-8"?>
<calcChain xmlns="http://schemas.openxmlformats.org/spreadsheetml/2006/main">
  <c r="G53" i="2" l="1"/>
  <c r="G45" i="2"/>
  <c r="G43" i="2"/>
  <c r="G12" i="2" l="1"/>
  <c r="G21" i="2"/>
  <c r="G21" i="6"/>
  <c r="D30" i="7"/>
  <c r="J30" i="7"/>
  <c r="L12" i="7"/>
  <c r="L30" i="7" s="1"/>
  <c r="J12" i="7"/>
  <c r="D12" i="7"/>
  <c r="F26" i="7"/>
  <c r="D26" i="7"/>
  <c r="F15" i="7"/>
  <c r="F12" i="7" s="1"/>
  <c r="F30" i="7" s="1"/>
  <c r="P30" i="7" l="1"/>
  <c r="N30" i="7"/>
  <c r="I50" i="6"/>
  <c r="I48" i="6" s="1"/>
  <c r="G50" i="6"/>
  <c r="G48" i="6" s="1"/>
  <c r="I40" i="6"/>
  <c r="G40" i="6"/>
  <c r="I36" i="6"/>
  <c r="G36" i="6"/>
  <c r="I33" i="6"/>
  <c r="G33" i="6"/>
  <c r="I30" i="6"/>
  <c r="G30" i="6"/>
  <c r="I23" i="6"/>
  <c r="G23" i="6"/>
  <c r="I19" i="6"/>
  <c r="I17" i="6" s="1"/>
  <c r="G17" i="6"/>
  <c r="I14" i="6"/>
  <c r="G14" i="6"/>
  <c r="L35" i="5"/>
  <c r="L33" i="5" s="1"/>
  <c r="L31" i="5" s="1"/>
  <c r="J35" i="5"/>
  <c r="J33" i="5"/>
  <c r="F33" i="5"/>
  <c r="D33" i="5"/>
  <c r="J31" i="5"/>
  <c r="L27" i="5"/>
  <c r="L12" i="5" s="1"/>
  <c r="L39" i="5" s="1"/>
  <c r="J27" i="5"/>
  <c r="D26" i="5"/>
  <c r="D12" i="5" s="1"/>
  <c r="D39" i="5" s="1"/>
  <c r="L23" i="5"/>
  <c r="J23" i="5"/>
  <c r="D20" i="5"/>
  <c r="L15" i="5"/>
  <c r="J15" i="5"/>
  <c r="J12" i="5" s="1"/>
  <c r="J39" i="5" s="1"/>
  <c r="F15" i="5"/>
  <c r="D15" i="5"/>
  <c r="F12" i="5"/>
  <c r="F39" i="5" s="1"/>
  <c r="I21" i="6" l="1"/>
  <c r="G12" i="6"/>
  <c r="G43" i="6" s="1"/>
  <c r="G45" i="6" s="1"/>
  <c r="G53" i="6" s="1"/>
  <c r="I12" i="6"/>
  <c r="I43" i="6" s="1"/>
  <c r="I45" i="6" s="1"/>
  <c r="I53" i="6" s="1"/>
  <c r="P39" i="5"/>
  <c r="N39" i="5"/>
  <c r="I36" i="2" l="1"/>
  <c r="G40" i="2" l="1"/>
  <c r="I40" i="2"/>
  <c r="G17" i="2" l="1"/>
  <c r="I19" i="2" l="1"/>
  <c r="I17" i="2" s="1"/>
  <c r="G36" i="2" l="1"/>
  <c r="I50" i="2"/>
  <c r="I48" i="2" s="1"/>
  <c r="G50" i="2"/>
  <c r="G48" i="2" s="1"/>
  <c r="D92" i="3" l="1"/>
  <c r="B92" i="3"/>
  <c r="D88" i="3"/>
  <c r="B88" i="3"/>
  <c r="D40" i="3" l="1"/>
  <c r="D41" i="3" s="1"/>
  <c r="B40" i="3"/>
  <c r="B41" i="3" s="1"/>
  <c r="D38" i="3"/>
  <c r="B38" i="3"/>
  <c r="D84" i="3" l="1"/>
  <c r="D78" i="3"/>
  <c r="B78" i="3"/>
  <c r="B82" i="3"/>
  <c r="B84" i="3" s="1"/>
  <c r="D19" i="3" l="1"/>
  <c r="D17" i="3"/>
  <c r="B19" i="3"/>
  <c r="B17" i="3"/>
  <c r="D15" i="3"/>
  <c r="B15" i="3"/>
  <c r="B21" i="3" l="1"/>
  <c r="D21" i="3"/>
  <c r="B59" i="3"/>
  <c r="B74" i="3"/>
  <c r="B75" i="3" s="1"/>
  <c r="D74" i="3"/>
  <c r="D75" i="3" s="1"/>
  <c r="D72" i="3"/>
  <c r="B72" i="3"/>
  <c r="B26" i="3"/>
  <c r="D66" i="3" l="1"/>
  <c r="B66" i="3"/>
  <c r="D56" i="3"/>
  <c r="B56" i="3"/>
  <c r="D50" i="3"/>
  <c r="B50" i="3"/>
  <c r="D44" i="3"/>
  <c r="B44" i="3"/>
  <c r="D32" i="3"/>
  <c r="B32" i="3"/>
  <c r="D24" i="3"/>
  <c r="B24" i="3"/>
  <c r="D8" i="3"/>
  <c r="B8" i="3"/>
  <c r="I33" i="2"/>
  <c r="G33" i="2"/>
  <c r="D59" i="3"/>
  <c r="I75" i="3"/>
  <c r="D68" i="3" l="1"/>
  <c r="D69" i="3" s="1"/>
  <c r="B68" i="3"/>
  <c r="B69" i="3" s="1"/>
  <c r="D34" i="3"/>
  <c r="B11" i="3"/>
  <c r="B10" i="3"/>
  <c r="D3" i="3"/>
  <c r="B3" i="3"/>
  <c r="I30" i="2"/>
  <c r="G30" i="2"/>
  <c r="D62" i="3"/>
  <c r="D61" i="3"/>
  <c r="D60" i="3"/>
  <c r="D52" i="3"/>
  <c r="I14" i="2" l="1"/>
  <c r="I12" i="2" s="1"/>
  <c r="I23" i="2"/>
  <c r="I21" i="2" s="1"/>
  <c r="B12" i="3"/>
  <c r="D58" i="3"/>
  <c r="I43" i="2" l="1"/>
  <c r="I45" i="2" s="1"/>
  <c r="I53" i="2" l="1"/>
  <c r="D26" i="3"/>
  <c r="D46" i="3" l="1"/>
  <c r="D53" i="3"/>
  <c r="D47" i="3"/>
  <c r="D35" i="3"/>
  <c r="D28" i="3"/>
  <c r="D27" i="3"/>
  <c r="D10" i="3"/>
  <c r="D12" i="3" s="1"/>
  <c r="D4" i="3"/>
  <c r="D5" i="3" s="1"/>
  <c r="B62" i="3"/>
  <c r="B61" i="3"/>
  <c r="B60" i="3"/>
  <c r="B58" i="3"/>
  <c r="B34" i="3"/>
  <c r="B35" i="3" s="1"/>
  <c r="B28" i="3"/>
  <c r="B4" i="3"/>
  <c r="G23" i="2"/>
  <c r="D29" i="3" l="1"/>
  <c r="I3" i="3"/>
  <c r="B5" i="3"/>
  <c r="I4" i="3" s="1"/>
  <c r="D63" i="3"/>
  <c r="B27" i="3"/>
  <c r="B29" i="3" s="1"/>
  <c r="G14" i="2"/>
  <c r="B52" i="3"/>
  <c r="B53" i="3" s="1"/>
  <c r="B63" i="3"/>
  <c r="I5" i="3" l="1"/>
  <c r="B46" i="3" l="1"/>
  <c r="B47" i="3" s="1"/>
</calcChain>
</file>

<file path=xl/sharedStrings.xml><?xml version="1.0" encoding="utf-8"?>
<sst xmlns="http://schemas.openxmlformats.org/spreadsheetml/2006/main" count="280" uniqueCount="134">
  <si>
    <t>BALANCE GENERAL</t>
  </si>
  <si>
    <t>ACTIVO CORRIENTE</t>
  </si>
  <si>
    <t>EFECTIVO</t>
  </si>
  <si>
    <t>Depósitos en Instituciones Financieras</t>
  </si>
  <si>
    <t>TOTAL ACTIVO</t>
  </si>
  <si>
    <t>PASIVO CORRIENTE</t>
  </si>
  <si>
    <t>CUENTAS POR PAGAR</t>
  </si>
  <si>
    <t>Acreedores</t>
  </si>
  <si>
    <t>PATRIMONIO</t>
  </si>
  <si>
    <t>TOTAL PASIVO Y PATRIMONIO</t>
  </si>
  <si>
    <t>ESTADO DE ACTIVIDAD FINANCIERA, ECONÓMICA, SOCIAL Y AMBIENTAL</t>
  </si>
  <si>
    <t>OPERACIONES INTERINSTITUCIONALES</t>
  </si>
  <si>
    <t>ACTIVIDADES ORDINARIAS</t>
  </si>
  <si>
    <t>Fondos Recibidos</t>
  </si>
  <si>
    <t>GASTOS OPERACIONALES</t>
  </si>
  <si>
    <t>DE ADMINISTRACIÓN</t>
  </si>
  <si>
    <t>Sueldos y Salarios</t>
  </si>
  <si>
    <t>Contribuciones Efectivas</t>
  </si>
  <si>
    <t>Aportes Sobre la Nómina</t>
  </si>
  <si>
    <t>Generales</t>
  </si>
  <si>
    <t>ACTIVO</t>
  </si>
  <si>
    <t>FIRMA REPRESENTANTE LEGAL</t>
  </si>
  <si>
    <t>FIRMA CONTADOR</t>
  </si>
  <si>
    <t>INGRESOS OPERACIONALES</t>
  </si>
  <si>
    <t>EXCEDENTE (DÉFICIT ) OPERACIONAL</t>
  </si>
  <si>
    <t>EXCEDENTE (DÉFICIT ) DEL EJERCICIO</t>
  </si>
  <si>
    <t>Cuenta Contable</t>
  </si>
  <si>
    <t>Banco</t>
  </si>
  <si>
    <t>Cuenta</t>
  </si>
  <si>
    <t>Concepto Saldo</t>
  </si>
  <si>
    <t>en Miles $</t>
  </si>
  <si>
    <t>Bancolombia - Servicios Personales</t>
  </si>
  <si>
    <t>03183004215</t>
  </si>
  <si>
    <t>TOTAL EFECTIVO</t>
  </si>
  <si>
    <t>TOTAL</t>
  </si>
  <si>
    <t>TOTAL DEUDORES</t>
  </si>
  <si>
    <t>TOTAL CUENTAS POR PAGAR</t>
  </si>
  <si>
    <t>TOTAL PASIVOS ESTIMADOS</t>
  </si>
  <si>
    <t>Resultados del Ejercicio</t>
  </si>
  <si>
    <t>TOTAL PATRMONIO INSTITUCIONAL</t>
  </si>
  <si>
    <t>TOTAL OPERACIONES INTERINSTITUCIONALES</t>
  </si>
  <si>
    <t>Aportes sobre la Nómina</t>
  </si>
  <si>
    <t>TOTAL DE ADMINISTRACIÓN</t>
  </si>
  <si>
    <t>Nota</t>
  </si>
  <si>
    <t>Periodo Actual</t>
  </si>
  <si>
    <t>Periodo Anterior</t>
  </si>
  <si>
    <t>PASIVO
PATRIMONIO</t>
  </si>
  <si>
    <t>Retención en la Fuente e Impuesto</t>
  </si>
  <si>
    <t>Concepto</t>
  </si>
  <si>
    <t>(Cifras en miles de pesos)</t>
  </si>
  <si>
    <t>(Presentación por Cuentas)</t>
  </si>
  <si>
    <t>PATRIMONIO INSTITUCIONAL</t>
  </si>
  <si>
    <t>de Timbre</t>
  </si>
  <si>
    <t>Retención en la Fuente e Impuesto de Timbre</t>
  </si>
  <si>
    <t>EXCEDENTE (DÉFICIT ) DE ACTIVIDADES ORDINARIAS</t>
  </si>
  <si>
    <t>MARÍA MARGARITA ZULETA G.</t>
  </si>
  <si>
    <t>MARÍA MARGARITA ZULETA GONZÁLEZ</t>
  </si>
  <si>
    <t>Caja</t>
  </si>
  <si>
    <t>DE OPERACIÓN</t>
  </si>
  <si>
    <t>Avances y Anticipos Entregados</t>
  </si>
  <si>
    <t>TOTAL DE OPERACIÓN</t>
  </si>
  <si>
    <t>AGENCIA NACIONAL DE CONTRATACIÓN PÚBLICA -COLOMBIA COMPRA EFICIENTE-</t>
  </si>
  <si>
    <t>2.0.4.4.10</t>
  </si>
  <si>
    <t>Materiales y Suministros</t>
  </si>
  <si>
    <t>2.0.4.5.10</t>
  </si>
  <si>
    <t>Mantenimiento</t>
  </si>
  <si>
    <t>2.0.4.6.10</t>
  </si>
  <si>
    <t>Comunicación y Transporte</t>
  </si>
  <si>
    <t>2.0.4.11.10</t>
  </si>
  <si>
    <t>Viáticos y Gastos de Viaje</t>
  </si>
  <si>
    <t>TOTAL  REEMBOLSO</t>
  </si>
  <si>
    <t>Adquisición de Bienes y Servicios Nacionales</t>
  </si>
  <si>
    <t>Adquisición de Bienes y Servicios</t>
  </si>
  <si>
    <t>Nacionales</t>
  </si>
  <si>
    <t>OBLIGACIONES LABORALES Y</t>
  </si>
  <si>
    <t>DE SEGURIDAD SOCIAL INTEGRAL</t>
  </si>
  <si>
    <t>Salarios y Prestaciones Sociales</t>
  </si>
  <si>
    <t>Contribuciones Imputadas</t>
  </si>
  <si>
    <t>PROVISIONES, DEPRECIACIONES Y AMORTIZACIONES</t>
  </si>
  <si>
    <t>Depreciación de Propiedades, Planta y Equipo</t>
  </si>
  <si>
    <t>Dic/31/2012</t>
  </si>
  <si>
    <t>Dic/31/2011</t>
  </si>
  <si>
    <t>Saldo a Dic/31/2012</t>
  </si>
  <si>
    <t>(Ver Certificación Anexa)</t>
  </si>
  <si>
    <t>Directora General</t>
  </si>
  <si>
    <t>Bancolombia - Caja Menor Gastos Generales</t>
  </si>
  <si>
    <t>03183502761</t>
  </si>
  <si>
    <t>PROPIEDADES, PLANTA Y EQUIPO</t>
  </si>
  <si>
    <t>Maquinaria y Equipo</t>
  </si>
  <si>
    <t>Equipos de Comedor, Cocina, Despensa</t>
  </si>
  <si>
    <t>y Hotelería</t>
  </si>
  <si>
    <t>Depreciación Acumulada</t>
  </si>
  <si>
    <t>ACTIVO NO CORRIENTE</t>
  </si>
  <si>
    <t>Equipos de Comedor, Cocina, Despensa y Hotelería</t>
  </si>
  <si>
    <t>TOTAL PROPIEDADES, PLANTA Y EQUIPO</t>
  </si>
  <si>
    <t>Depreciación Maquinaria y Equipo</t>
  </si>
  <si>
    <t>Depreciación Equipos de Comedor, Cocina, Despensa y Hotelería</t>
  </si>
  <si>
    <t>Prima de Servicios</t>
  </si>
  <si>
    <t>Prima de Vacaciones</t>
  </si>
  <si>
    <t>Bonificación Especial de Recreación</t>
  </si>
  <si>
    <t>Bonificación Servicios Prestados</t>
  </si>
  <si>
    <t>CONCEPTO</t>
  </si>
  <si>
    <t>TOTAL OBLIGACIONES LABORALES Y DE SEGURIDAD SOCIAL INTEGRAL</t>
  </si>
  <si>
    <t>PASIVOS ESTIMADOS</t>
  </si>
  <si>
    <t>Provisión para Prestaciones Sociales</t>
  </si>
  <si>
    <t>Indemnizaciones</t>
  </si>
  <si>
    <t>Bonificaciones</t>
  </si>
  <si>
    <t>TOTAL OBLIGACIONES LABORALES Y DE</t>
  </si>
  <si>
    <t>SEGURIDAD SOCIAL INTEGRAL</t>
  </si>
  <si>
    <t>TOTAL BONIFICACIONES</t>
  </si>
  <si>
    <t>Resultados Ejercicios Anteriores</t>
  </si>
  <si>
    <t>Aprovechamientos</t>
  </si>
  <si>
    <t>PARTIDAS EXTRAORDINARIAS</t>
  </si>
  <si>
    <t>INGRESOS EXTRAORDINARIOS</t>
  </si>
  <si>
    <t>Operaciones de Enlace</t>
  </si>
  <si>
    <t>Fondos Entregados</t>
  </si>
  <si>
    <t>OTROS INGRESOS</t>
  </si>
  <si>
    <t>Otros Ingresos Ordinarios</t>
  </si>
  <si>
    <t>INVERSIONES E INSTRUMENTOS</t>
  </si>
  <si>
    <t>DERIVADOS</t>
  </si>
  <si>
    <t>Financieros</t>
  </si>
  <si>
    <t>Inversiones Administración de Liquidez</t>
  </si>
  <si>
    <t>en Títulos de Deuda</t>
  </si>
  <si>
    <t>A 30 DE JUNIO DE 2013</t>
  </si>
  <si>
    <t>VIVIAN JULIE JARAMILLO LOZANO</t>
  </si>
  <si>
    <t>T.P. 129393-T</t>
  </si>
  <si>
    <t>OTROS ACTIVOS</t>
  </si>
  <si>
    <t>Intangibles</t>
  </si>
  <si>
    <t>Amortización Acumulada de Intangibles</t>
  </si>
  <si>
    <t>Provisiones, Depreciaciones y</t>
  </si>
  <si>
    <t>Amortizaciones</t>
  </si>
  <si>
    <t>OTROS GASTOS</t>
  </si>
  <si>
    <t>DEL 1 ABRIL AL 31 DE JUNIO DE 2013</t>
  </si>
  <si>
    <t>DEL 1 ENERO AL 30 DE JUNIO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</si>
</sst>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19" fillId="34" borderId="12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8" fillId="34" borderId="0" xfId="0" applyFont="1" applyFill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9" fillId="34" borderId="15" xfId="0" applyFont="1" applyFill="1" applyBorder="1" applyAlignment="1">
      <alignment horizontal="center"/>
    </xf>
    <xf numFmtId="0" fontId="18" fillId="34" borderId="11" xfId="0" applyFont="1" applyFill="1" applyBorder="1"/>
    <xf numFmtId="3" fontId="18" fillId="34" borderId="11" xfId="0" applyNumberFormat="1" applyFont="1" applyFill="1" applyBorder="1"/>
    <xf numFmtId="0" fontId="18" fillId="34" borderId="0" xfId="0" applyFont="1" applyFill="1"/>
    <xf numFmtId="0" fontId="18" fillId="34" borderId="13" xfId="0" applyFont="1" applyFill="1" applyBorder="1"/>
    <xf numFmtId="0" fontId="18" fillId="34" borderId="13" xfId="0" quotePrefix="1" applyFont="1" applyFill="1" applyBorder="1"/>
    <xf numFmtId="3" fontId="18" fillId="34" borderId="13" xfId="0" applyNumberFormat="1" applyFont="1" applyFill="1" applyBorder="1"/>
    <xf numFmtId="0" fontId="19" fillId="34" borderId="11" xfId="0" applyFont="1" applyFill="1" applyBorder="1"/>
    <xf numFmtId="3" fontId="19" fillId="34" borderId="11" xfId="0" applyNumberFormat="1" applyFont="1" applyFill="1" applyBorder="1"/>
    <xf numFmtId="3" fontId="19" fillId="34" borderId="13" xfId="0" applyNumberFormat="1" applyFont="1" applyFill="1" applyBorder="1"/>
    <xf numFmtId="0" fontId="19" fillId="34" borderId="0" xfId="0" applyFont="1" applyFill="1" applyBorder="1"/>
    <xf numFmtId="3" fontId="19" fillId="34" borderId="0" xfId="0" applyNumberFormat="1" applyFont="1" applyFill="1" applyBorder="1"/>
    <xf numFmtId="0" fontId="18" fillId="34" borderId="12" xfId="0" applyFont="1" applyFill="1" applyBorder="1"/>
    <xf numFmtId="3" fontId="18" fillId="34" borderId="0" xfId="0" applyNumberFormat="1" applyFont="1" applyFill="1" applyBorder="1" applyAlignment="1">
      <alignment horizontal="right"/>
    </xf>
    <xf numFmtId="0" fontId="18" fillId="34" borderId="0" xfId="0" applyFont="1" applyFill="1" applyBorder="1" applyAlignment="1">
      <alignment horizontal="center"/>
    </xf>
    <xf numFmtId="0" fontId="18" fillId="34" borderId="0" xfId="0" applyFont="1" applyFill="1" applyBorder="1"/>
    <xf numFmtId="0" fontId="18" fillId="34" borderId="10" xfId="0" applyFont="1" applyFill="1" applyBorder="1"/>
    <xf numFmtId="3" fontId="18" fillId="34" borderId="10" xfId="0" applyNumberFormat="1" applyFont="1" applyFill="1" applyBorder="1" applyAlignment="1">
      <alignment horizontal="right"/>
    </xf>
    <xf numFmtId="3" fontId="18" fillId="34" borderId="10" xfId="0" applyNumberFormat="1" applyFont="1" applyFill="1" applyBorder="1"/>
    <xf numFmtId="0" fontId="21" fillId="33" borderId="0" xfId="0" applyFont="1" applyFill="1" applyBorder="1" applyAlignment="1">
      <alignment vertical="center"/>
    </xf>
    <xf numFmtId="0" fontId="21" fillId="34" borderId="10" xfId="0" applyFont="1" applyFill="1" applyBorder="1" applyAlignment="1">
      <alignment vertical="center"/>
    </xf>
    <xf numFmtId="4" fontId="21" fillId="34" borderId="10" xfId="1" applyNumberFormat="1" applyFont="1" applyFill="1" applyBorder="1" applyAlignment="1">
      <alignment horizontal="right" vertical="center"/>
    </xf>
    <xf numFmtId="4" fontId="21" fillId="34" borderId="0" xfId="1" applyNumberFormat="1" applyFont="1" applyFill="1" applyBorder="1" applyAlignment="1">
      <alignment horizontal="right" vertical="center"/>
    </xf>
    <xf numFmtId="0" fontId="21" fillId="34" borderId="0" xfId="0" applyFont="1" applyFill="1" applyBorder="1" applyAlignment="1">
      <alignment vertical="center"/>
    </xf>
    <xf numFmtId="4" fontId="21" fillId="34" borderId="0" xfId="0" applyNumberFormat="1" applyFont="1" applyFill="1" applyBorder="1" applyAlignment="1">
      <alignment vertical="center"/>
    </xf>
    <xf numFmtId="43" fontId="21" fillId="34" borderId="0" xfId="1" applyFont="1" applyFill="1" applyBorder="1" applyAlignment="1">
      <alignment vertical="center"/>
    </xf>
    <xf numFmtId="0" fontId="19" fillId="34" borderId="0" xfId="0" applyFont="1" applyFill="1" applyBorder="1" applyAlignment="1">
      <alignment vertical="center"/>
    </xf>
    <xf numFmtId="0" fontId="20" fillId="34" borderId="0" xfId="0" applyFont="1" applyFill="1" applyBorder="1" applyAlignment="1">
      <alignment vertical="center"/>
    </xf>
    <xf numFmtId="0" fontId="18" fillId="34" borderId="0" xfId="0" applyFont="1" applyFill="1" applyBorder="1" applyAlignment="1">
      <alignment vertical="center"/>
    </xf>
    <xf numFmtId="0" fontId="21" fillId="34" borderId="0" xfId="0" applyFont="1" applyFill="1" applyBorder="1" applyAlignment="1">
      <alignment horizontal="center" vertical="center"/>
    </xf>
    <xf numFmtId="165" fontId="20" fillId="34" borderId="0" xfId="0" applyNumberFormat="1" applyFont="1" applyFill="1" applyBorder="1" applyAlignment="1">
      <alignment horizontal="center" vertical="center"/>
    </xf>
    <xf numFmtId="164" fontId="21" fillId="34" borderId="0" xfId="1" applyNumberFormat="1" applyFont="1" applyFill="1" applyBorder="1" applyAlignment="1">
      <alignment horizontal="right" vertical="center"/>
    </xf>
    <xf numFmtId="3" fontId="20" fillId="34" borderId="0" xfId="1" applyNumberFormat="1" applyFont="1" applyFill="1" applyBorder="1" applyAlignment="1">
      <alignment horizontal="right" vertical="center"/>
    </xf>
    <xf numFmtId="164" fontId="20" fillId="34" borderId="11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/>
    </xf>
    <xf numFmtId="3" fontId="20" fillId="34" borderId="11" xfId="1" applyNumberFormat="1" applyFont="1" applyFill="1" applyBorder="1" applyAlignment="1">
      <alignment horizontal="right" vertical="center" wrapText="1"/>
    </xf>
    <xf numFmtId="164" fontId="21" fillId="34" borderId="0" xfId="1" applyNumberFormat="1" applyFont="1" applyFill="1" applyBorder="1" applyAlignment="1">
      <alignment horizontal="right" vertical="center" wrapText="1"/>
    </xf>
    <xf numFmtId="3" fontId="21" fillId="34" borderId="0" xfId="0" applyNumberFormat="1" applyFont="1" applyFill="1" applyBorder="1" applyAlignment="1">
      <alignment vertical="center"/>
    </xf>
    <xf numFmtId="164" fontId="21" fillId="34" borderId="0" xfId="1" applyNumberFormat="1" applyFont="1" applyFill="1" applyBorder="1" applyAlignment="1">
      <alignment vertical="center"/>
    </xf>
    <xf numFmtId="164" fontId="20" fillId="34" borderId="0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center"/>
    </xf>
    <xf numFmtId="3" fontId="18" fillId="34" borderId="0" xfId="0" applyNumberFormat="1" applyFont="1" applyFill="1" applyBorder="1"/>
    <xf numFmtId="3" fontId="18" fillId="34" borderId="0" xfId="0" applyNumberFormat="1" applyFont="1" applyFill="1"/>
    <xf numFmtId="0" fontId="21" fillId="34" borderId="0" xfId="0" applyFont="1" applyFill="1" applyBorder="1" applyAlignment="1">
      <alignment vertical="center" wrapText="1"/>
    </xf>
    <xf numFmtId="0" fontId="20" fillId="34" borderId="0" xfId="0" applyFont="1" applyFill="1" applyBorder="1" applyAlignment="1">
      <alignment vertical="center" wrapText="1"/>
    </xf>
    <xf numFmtId="0" fontId="18" fillId="34" borderId="0" xfId="0" applyFont="1" applyFill="1" applyBorder="1" applyAlignment="1">
      <alignment horizontal="center" vertical="center"/>
    </xf>
    <xf numFmtId="0" fontId="23" fillId="34" borderId="0" xfId="0" applyFont="1" applyFill="1" applyBorder="1" applyAlignment="1">
      <alignment vertical="center"/>
    </xf>
    <xf numFmtId="43" fontId="23" fillId="34" borderId="0" xfId="1" applyFont="1" applyFill="1" applyBorder="1" applyAlignment="1">
      <alignment vertical="center"/>
    </xf>
    <xf numFmtId="4" fontId="18" fillId="34" borderId="0" xfId="0" applyNumberFormat="1" applyFont="1" applyFill="1" applyBorder="1" applyAlignment="1">
      <alignment vertical="center"/>
    </xf>
    <xf numFmtId="43" fontId="18" fillId="34" borderId="0" xfId="1" applyFont="1" applyFill="1" applyBorder="1" applyAlignment="1">
      <alignment vertical="center"/>
    </xf>
    <xf numFmtId="165" fontId="20" fillId="33" borderId="0" xfId="0" applyNumberFormat="1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/>
    </xf>
    <xf numFmtId="0" fontId="18" fillId="34" borderId="0" xfId="0" applyFont="1" applyFill="1" applyAlignment="1">
      <alignment horizontal="justify"/>
    </xf>
    <xf numFmtId="0" fontId="0" fillId="34" borderId="0" xfId="0" applyFill="1"/>
    <xf numFmtId="6" fontId="19" fillId="34" borderId="0" xfId="0" applyNumberFormat="1" applyFont="1" applyFill="1" applyAlignment="1">
      <alignment horizontal="justify"/>
    </xf>
    <xf numFmtId="44" fontId="18" fillId="34" borderId="0" xfId="43" applyFont="1" applyFill="1" applyAlignment="1">
      <alignment horizontal="right"/>
    </xf>
    <xf numFmtId="0" fontId="18" fillId="34" borderId="0" xfId="0" applyFont="1" applyFill="1" applyAlignment="1">
      <alignment horizontal="right"/>
    </xf>
    <xf numFmtId="44" fontId="19" fillId="34" borderId="0" xfId="0" applyNumberFormat="1" applyFont="1" applyFill="1" applyAlignment="1">
      <alignment horizontal="right"/>
    </xf>
    <xf numFmtId="0" fontId="20" fillId="34" borderId="0" xfId="0" applyFont="1" applyFill="1" applyBorder="1" applyAlignment="1">
      <alignment horizontal="center" vertical="center"/>
    </xf>
    <xf numFmtId="164" fontId="18" fillId="34" borderId="0" xfId="1" applyNumberFormat="1" applyFont="1" applyFill="1" applyBorder="1" applyAlignment="1">
      <alignment horizontal="center"/>
    </xf>
    <xf numFmtId="0" fontId="22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left" vertical="center"/>
    </xf>
    <xf numFmtId="164" fontId="18" fillId="34" borderId="0" xfId="1" applyNumberFormat="1" applyFont="1" applyFill="1" applyAlignment="1">
      <alignment horizontal="center"/>
    </xf>
    <xf numFmtId="0" fontId="19" fillId="34" borderId="12" xfId="0" applyFont="1" applyFill="1" applyBorder="1"/>
    <xf numFmtId="0" fontId="19" fillId="34" borderId="10" xfId="0" applyFont="1" applyFill="1" applyBorder="1"/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19" fillId="34" borderId="11" xfId="0" applyNumberFormat="1" applyFont="1" applyFill="1" applyBorder="1" applyAlignment="1">
      <alignment horizontal="right" vertical="center"/>
    </xf>
    <xf numFmtId="164" fontId="19" fillId="34" borderId="11" xfId="1" applyNumberFormat="1" applyFont="1" applyFill="1" applyBorder="1" applyAlignment="1">
      <alignment horizontal="right" vertical="center" wrapText="1"/>
    </xf>
    <xf numFmtId="3" fontId="19" fillId="34" borderId="11" xfId="1" applyNumberFormat="1" applyFont="1" applyFill="1" applyBorder="1" applyAlignment="1">
      <alignment horizontal="right" vertical="center" wrapText="1"/>
    </xf>
    <xf numFmtId="0" fontId="19" fillId="33" borderId="0" xfId="0" applyFont="1" applyFill="1" applyBorder="1" applyAlignment="1">
      <alignment vertical="center"/>
    </xf>
    <xf numFmtId="3" fontId="19" fillId="33" borderId="0" xfId="1" applyNumberFormat="1" applyFont="1" applyFill="1" applyBorder="1" applyAlignment="1">
      <alignment horizontal="right" vertical="center"/>
    </xf>
    <xf numFmtId="3" fontId="19" fillId="34" borderId="0" xfId="1" applyNumberFormat="1" applyFont="1" applyFill="1" applyBorder="1" applyAlignment="1">
      <alignment horizontal="right" vertical="center"/>
    </xf>
    <xf numFmtId="164" fontId="19" fillId="33" borderId="11" xfId="1" applyNumberFormat="1" applyFont="1" applyFill="1" applyBorder="1" applyAlignment="1">
      <alignment horizontal="right" vertical="center" wrapText="1"/>
    </xf>
    <xf numFmtId="4" fontId="20" fillId="34" borderId="0" xfId="0" applyNumberFormat="1" applyFont="1" applyFill="1" applyBorder="1" applyAlignment="1">
      <alignment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3" fontId="19" fillId="34" borderId="0" xfId="0" applyNumberFormat="1" applyFont="1" applyFill="1" applyBorder="1" applyAlignment="1">
      <alignment horizontal="right" vertical="center"/>
    </xf>
    <xf numFmtId="3" fontId="20" fillId="34" borderId="11" xfId="1" applyNumberFormat="1" applyFont="1" applyFill="1" applyBorder="1" applyAlignment="1">
      <alignment vertical="center" wrapText="1"/>
    </xf>
    <xf numFmtId="3" fontId="21" fillId="34" borderId="0" xfId="1" applyNumberFormat="1" applyFont="1" applyFill="1" applyBorder="1" applyAlignment="1">
      <alignment vertical="center" wrapText="1"/>
    </xf>
    <xf numFmtId="0" fontId="21" fillId="34" borderId="0" xfId="0" applyFont="1" applyFill="1" applyBorder="1" applyAlignment="1">
      <alignment horizontal="right" vertical="center"/>
    </xf>
    <xf numFmtId="3" fontId="21" fillId="34" borderId="10" xfId="1" applyNumberFormat="1" applyFont="1" applyFill="1" applyBorder="1" applyAlignment="1">
      <alignment vertical="center" wrapText="1"/>
    </xf>
    <xf numFmtId="3" fontId="20" fillId="34" borderId="0" xfId="1" applyNumberFormat="1" applyFont="1" applyFill="1" applyBorder="1" applyAlignment="1">
      <alignment vertical="center" wrapText="1"/>
    </xf>
    <xf numFmtId="164" fontId="21" fillId="34" borderId="0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left" vertical="center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center" vertical="center"/>
    </xf>
    <xf numFmtId="164" fontId="21" fillId="34" borderId="0" xfId="1" applyNumberFormat="1" applyFont="1" applyFill="1" applyBorder="1" applyAlignment="1">
      <alignment horizontal="right" vertical="center" wrapText="1"/>
    </xf>
    <xf numFmtId="3" fontId="20" fillId="34" borderId="12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0" fontId="24" fillId="34" borderId="0" xfId="0" applyFont="1" applyFill="1" applyBorder="1" applyAlignment="1">
      <alignment vertical="center"/>
    </xf>
    <xf numFmtId="0" fontId="25" fillId="34" borderId="0" xfId="0" applyFont="1" applyFill="1" applyBorder="1" applyAlignment="1">
      <alignment horizontal="center" vertical="center"/>
    </xf>
    <xf numFmtId="164" fontId="24" fillId="34" borderId="0" xfId="1" applyNumberFormat="1" applyFont="1" applyFill="1" applyBorder="1" applyAlignment="1">
      <alignment horizontal="right" vertical="center" wrapText="1"/>
    </xf>
    <xf numFmtId="3" fontId="24" fillId="34" borderId="0" xfId="1" applyNumberFormat="1" applyFont="1" applyFill="1" applyBorder="1" applyAlignment="1">
      <alignment horizontal="right" vertical="center" wrapText="1"/>
    </xf>
    <xf numFmtId="0" fontId="25" fillId="34" borderId="0" xfId="0" applyFont="1" applyFill="1" applyBorder="1" applyAlignment="1">
      <alignment vertical="center"/>
    </xf>
    <xf numFmtId="164" fontId="25" fillId="34" borderId="0" xfId="1" applyNumberFormat="1" applyFont="1" applyFill="1" applyBorder="1" applyAlignment="1">
      <alignment horizontal="right" vertical="center" wrapText="1"/>
    </xf>
    <xf numFmtId="3" fontId="25" fillId="34" borderId="0" xfId="1" applyNumberFormat="1" applyFont="1" applyFill="1" applyBorder="1" applyAlignment="1">
      <alignment horizontal="right" vertical="center" wrapText="1"/>
    </xf>
    <xf numFmtId="3" fontId="21" fillId="34" borderId="11" xfId="1" applyNumberFormat="1" applyFont="1" applyFill="1" applyBorder="1" applyAlignment="1">
      <alignment horizontal="right" vertical="center" wrapText="1"/>
    </xf>
    <xf numFmtId="0" fontId="26" fillId="34" borderId="0" xfId="0" applyFont="1" applyFill="1" applyBorder="1" applyAlignment="1">
      <alignment vertical="center"/>
    </xf>
    <xf numFmtId="164" fontId="20" fillId="34" borderId="12" xfId="1" applyNumberFormat="1" applyFont="1" applyFill="1" applyBorder="1" applyAlignment="1">
      <alignment horizontal="right" vertical="center" wrapText="1"/>
    </xf>
    <xf numFmtId="164" fontId="26" fillId="34" borderId="0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164" fontId="21" fillId="34" borderId="0" xfId="1" applyNumberFormat="1" applyFont="1" applyFill="1" applyBorder="1" applyAlignment="1">
      <alignment horizontal="right" vertical="center" wrapText="1"/>
    </xf>
    <xf numFmtId="3" fontId="21" fillId="34" borderId="12" xfId="1" applyNumberFormat="1" applyFont="1" applyFill="1" applyBorder="1" applyAlignment="1">
      <alignment horizontal="right" vertical="center" wrapText="1"/>
    </xf>
    <xf numFmtId="3" fontId="21" fillId="34" borderId="10" xfId="1" applyNumberFormat="1" applyFont="1" applyFill="1" applyBorder="1" applyAlignment="1">
      <alignment horizontal="right" vertical="center" wrapText="1"/>
    </xf>
    <xf numFmtId="0" fontId="20" fillId="34" borderId="12" xfId="0" applyFont="1" applyFill="1" applyBorder="1" applyAlignment="1">
      <alignment horizontal="right" vertical="center"/>
    </xf>
    <xf numFmtId="0" fontId="20" fillId="34" borderId="10" xfId="0" applyFont="1" applyFill="1" applyBorder="1" applyAlignment="1">
      <alignment horizontal="right" vertical="center"/>
    </xf>
    <xf numFmtId="3" fontId="20" fillId="34" borderId="12" xfId="1" applyNumberFormat="1" applyFont="1" applyFill="1" applyBorder="1" applyAlignment="1">
      <alignment horizontal="right" vertical="center" wrapText="1"/>
    </xf>
    <xf numFmtId="3" fontId="20" fillId="34" borderId="10" xfId="1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left" vertical="center"/>
    </xf>
    <xf numFmtId="0" fontId="18" fillId="34" borderId="0" xfId="0" applyFont="1" applyFill="1" applyBorder="1" applyAlignment="1">
      <alignment horizontal="left" vertical="center"/>
    </xf>
    <xf numFmtId="0" fontId="20" fillId="34" borderId="0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3" fontId="19" fillId="34" borderId="12" xfId="0" applyNumberFormat="1" applyFont="1" applyFill="1" applyBorder="1" applyAlignment="1">
      <alignment horizontal="right" vertical="center"/>
    </xf>
    <xf numFmtId="3" fontId="19" fillId="34" borderId="10" xfId="0" applyNumberFormat="1" applyFont="1" applyFill="1" applyBorder="1" applyAlignment="1">
      <alignment horizontal="right" vertical="center"/>
    </xf>
    <xf numFmtId="0" fontId="19" fillId="34" borderId="0" xfId="0" applyFont="1" applyFill="1" applyAlignment="1">
      <alignment horizontal="center"/>
    </xf>
    <xf numFmtId="0" fontId="19" fillId="34" borderId="13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left"/>
    </xf>
    <xf numFmtId="0" fontId="19" fillId="34" borderId="17" xfId="0" applyFont="1" applyFill="1" applyBorder="1" applyAlignment="1">
      <alignment horizontal="left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oneda" xfId="43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ruiz/Desktop/CCECorporativa/DIANA%20RUIZ/AGENCIA/CONTABILIDAD/Estados%20Financieros/Septiembre2012/EF%20Mayo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 Act. FESA"/>
      <sheetName val="Hoja1"/>
    </sheetNames>
    <sheetDataSet>
      <sheetData sheetId="0" refreshError="1">
        <row r="14">
          <cell r="E14">
            <v>0</v>
          </cell>
          <cell r="K14">
            <v>0</v>
          </cell>
        </row>
        <row r="15">
          <cell r="K15">
            <v>0</v>
          </cell>
        </row>
        <row r="19">
          <cell r="E19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A22" zoomScaleNormal="100" workbookViewId="0">
      <selection activeCell="J39" sqref="J39"/>
    </sheetView>
  </sheetViews>
  <sheetFormatPr baseColWidth="10" defaultRowHeight="12.75" x14ac:dyDescent="0.25"/>
  <cols>
    <col min="1" max="1" width="1" style="30" customWidth="1"/>
    <col min="2" max="2" width="28.140625" style="30" customWidth="1"/>
    <col min="3" max="3" width="4.85546875" style="30" hidden="1" customWidth="1"/>
    <col min="4" max="4" width="12.28515625" style="38" bestFit="1" customWidth="1"/>
    <col min="5" max="5" width="0.7109375" style="30" customWidth="1"/>
    <col min="6" max="6" width="12.140625" style="30" bestFit="1" customWidth="1"/>
    <col min="7" max="7" width="2.7109375" style="30" customWidth="1"/>
    <col min="8" max="8" width="28.140625" style="30" customWidth="1"/>
    <col min="9" max="9" width="4.5703125" style="41" hidden="1" customWidth="1"/>
    <col min="10" max="10" width="10.85546875" style="30" bestFit="1" customWidth="1"/>
    <col min="11" max="11" width="0.7109375" style="30" customWidth="1"/>
    <col min="12" max="12" width="12.140625" style="30" bestFit="1" customWidth="1"/>
    <col min="13" max="13" width="1" style="30" customWidth="1"/>
    <col min="14" max="14" width="11.85546875" style="30" bestFit="1" customWidth="1"/>
    <col min="15" max="15" width="1.42578125" style="30" customWidth="1"/>
    <col min="16" max="16384" width="11.42578125" style="30"/>
  </cols>
  <sheetData>
    <row r="1" spans="2:14" ht="16.5" x14ac:dyDescent="0.25">
      <c r="B1" s="128" t="s">
        <v>61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N1" s="30">
        <v>1000</v>
      </c>
    </row>
    <row r="2" spans="2:14" ht="16.5" x14ac:dyDescent="0.25">
      <c r="B2" s="128" t="s">
        <v>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2:14" ht="16.5" x14ac:dyDescent="0.25">
      <c r="B3" s="128" t="s">
        <v>123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2:14" ht="16.5" x14ac:dyDescent="0.25">
      <c r="B4" s="128" t="s">
        <v>49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2:14" ht="16.5" x14ac:dyDescent="0.25">
      <c r="B5" s="128" t="s">
        <v>50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8" spans="2:14" s="53" customFormat="1" ht="13.5" x14ac:dyDescent="0.25">
      <c r="B8" s="126" t="s">
        <v>20</v>
      </c>
      <c r="C8" s="126" t="s">
        <v>43</v>
      </c>
      <c r="D8" s="58" t="s">
        <v>44</v>
      </c>
      <c r="E8" s="67"/>
      <c r="F8" s="58" t="s">
        <v>45</v>
      </c>
      <c r="H8" s="127" t="s">
        <v>46</v>
      </c>
      <c r="I8" s="126" t="s">
        <v>43</v>
      </c>
      <c r="J8" s="58" t="s">
        <v>44</v>
      </c>
      <c r="K8" s="67"/>
      <c r="L8" s="58" t="s">
        <v>45</v>
      </c>
      <c r="N8" s="54"/>
    </row>
    <row r="9" spans="2:14" x14ac:dyDescent="0.25">
      <c r="B9" s="126"/>
      <c r="C9" s="126"/>
      <c r="D9" s="57">
        <v>41455</v>
      </c>
      <c r="E9" s="37"/>
      <c r="F9" s="57">
        <v>41090</v>
      </c>
      <c r="G9" s="36"/>
      <c r="H9" s="126"/>
      <c r="I9" s="126"/>
      <c r="J9" s="57">
        <v>41455</v>
      </c>
      <c r="K9" s="37"/>
      <c r="L9" s="57">
        <v>41090</v>
      </c>
      <c r="N9" s="32"/>
    </row>
    <row r="10" spans="2:14" x14ac:dyDescent="0.25">
      <c r="B10" s="101"/>
      <c r="C10" s="101"/>
      <c r="D10" s="37"/>
      <c r="E10" s="37"/>
      <c r="F10" s="37"/>
      <c r="G10" s="36"/>
      <c r="H10" s="101"/>
      <c r="I10" s="101"/>
      <c r="J10" s="37"/>
      <c r="K10" s="37"/>
      <c r="L10" s="37"/>
      <c r="N10" s="32"/>
    </row>
    <row r="11" spans="2:14" x14ac:dyDescent="0.25">
      <c r="B11" s="34"/>
      <c r="E11" s="36"/>
      <c r="F11" s="38"/>
      <c r="I11" s="39"/>
    </row>
    <row r="12" spans="2:14" ht="16.5" x14ac:dyDescent="0.25">
      <c r="B12" s="33" t="s">
        <v>1</v>
      </c>
      <c r="C12" s="101"/>
      <c r="D12" s="81">
        <f>+D15+D20+D26</f>
        <v>2866703.7522</v>
      </c>
      <c r="E12" s="35"/>
      <c r="F12" s="81">
        <f>+F15</f>
        <v>0</v>
      </c>
      <c r="H12" s="33" t="s">
        <v>5</v>
      </c>
      <c r="I12" s="99"/>
      <c r="J12" s="82">
        <f>+J15+J27+J23</f>
        <v>249153.58322</v>
      </c>
      <c r="K12" s="35"/>
      <c r="L12" s="83">
        <f>+L15+L27+L23</f>
        <v>56816.800999999999</v>
      </c>
    </row>
    <row r="13" spans="2:14" x14ac:dyDescent="0.25">
      <c r="C13" s="101"/>
      <c r="D13" s="41"/>
      <c r="F13" s="41"/>
      <c r="H13" s="50"/>
      <c r="I13" s="101"/>
      <c r="J13" s="41"/>
      <c r="L13" s="44"/>
    </row>
    <row r="15" spans="2:14" ht="16.5" customHeight="1" x14ac:dyDescent="0.25">
      <c r="B15" s="34" t="s">
        <v>2</v>
      </c>
      <c r="C15" s="101">
        <v>4</v>
      </c>
      <c r="D15" s="42">
        <f>SUM(D16:D17)</f>
        <v>40781.328200000004</v>
      </c>
      <c r="F15" s="42">
        <f>SUM(F16:F17)</f>
        <v>0</v>
      </c>
      <c r="H15" s="51" t="s">
        <v>6</v>
      </c>
      <c r="I15" s="101">
        <v>7</v>
      </c>
      <c r="J15" s="42">
        <f>SUM(J16:J22)</f>
        <v>46073.599999999999</v>
      </c>
      <c r="L15" s="42">
        <f>SUM(L16:L22)</f>
        <v>30101.16</v>
      </c>
    </row>
    <row r="16" spans="2:14" x14ac:dyDescent="0.25">
      <c r="B16" s="30" t="s">
        <v>57</v>
      </c>
      <c r="D16" s="96">
        <v>35000</v>
      </c>
      <c r="F16" s="30">
        <v>0</v>
      </c>
      <c r="H16" s="30" t="s">
        <v>72</v>
      </c>
      <c r="J16" s="120">
        <v>0</v>
      </c>
      <c r="L16" s="120">
        <v>0</v>
      </c>
    </row>
    <row r="17" spans="2:12" ht="13.5" customHeight="1" x14ac:dyDescent="0.25">
      <c r="B17" s="30" t="s">
        <v>3</v>
      </c>
      <c r="C17" s="101"/>
      <c r="D17" s="96">
        <v>5781.3281999999999</v>
      </c>
      <c r="F17" s="97">
        <v>0</v>
      </c>
      <c r="H17" s="30" t="s">
        <v>73</v>
      </c>
      <c r="J17" s="118"/>
      <c r="L17" s="118"/>
    </row>
    <row r="18" spans="2:12" ht="14.25" customHeight="1" x14ac:dyDescent="0.25">
      <c r="H18" s="30" t="s">
        <v>7</v>
      </c>
      <c r="I18" s="101"/>
      <c r="J18" s="96">
        <v>1293.087</v>
      </c>
      <c r="L18" s="97">
        <v>22911.16</v>
      </c>
    </row>
    <row r="19" spans="2:12" x14ac:dyDescent="0.25">
      <c r="H19" s="30" t="s">
        <v>47</v>
      </c>
      <c r="I19" s="101"/>
      <c r="J19" s="97">
        <v>44780.512999999999</v>
      </c>
      <c r="L19" s="97">
        <v>7190</v>
      </c>
    </row>
    <row r="20" spans="2:12" ht="15" customHeight="1" x14ac:dyDescent="0.25">
      <c r="B20" s="34" t="s">
        <v>118</v>
      </c>
      <c r="D20" s="120">
        <f>SUM(D22)</f>
        <v>2748632.818</v>
      </c>
      <c r="F20" s="122">
        <v>0</v>
      </c>
      <c r="H20" s="30" t="s">
        <v>52</v>
      </c>
      <c r="I20" s="101"/>
      <c r="J20" s="97"/>
      <c r="L20" s="97"/>
    </row>
    <row r="21" spans="2:12" x14ac:dyDescent="0.25">
      <c r="B21" s="34" t="s">
        <v>119</v>
      </c>
      <c r="D21" s="121"/>
      <c r="F21" s="123"/>
      <c r="I21" s="101"/>
      <c r="J21" s="92"/>
      <c r="L21" s="92"/>
    </row>
    <row r="22" spans="2:12" ht="14.25" customHeight="1" x14ac:dyDescent="0.25">
      <c r="B22" s="30" t="s">
        <v>121</v>
      </c>
      <c r="D22" s="118">
        <v>2748632.818</v>
      </c>
      <c r="F22" s="93">
        <v>0</v>
      </c>
      <c r="I22" s="101"/>
      <c r="J22" s="94"/>
      <c r="L22" s="94"/>
    </row>
    <row r="23" spans="2:12" x14ac:dyDescent="0.25">
      <c r="B23" s="30" t="s">
        <v>122</v>
      </c>
      <c r="D23" s="118"/>
      <c r="F23" s="93"/>
      <c r="H23" s="34" t="s">
        <v>74</v>
      </c>
      <c r="I23" s="101"/>
      <c r="J23" s="124">
        <f>SUM(J25)</f>
        <v>29091.779899999998</v>
      </c>
      <c r="L23" s="124">
        <f>SUM(L25)</f>
        <v>0</v>
      </c>
    </row>
    <row r="24" spans="2:12" x14ac:dyDescent="0.25">
      <c r="H24" s="34" t="s">
        <v>75</v>
      </c>
      <c r="I24" s="101">
        <v>8</v>
      </c>
      <c r="J24" s="125"/>
      <c r="L24" s="125"/>
    </row>
    <row r="25" spans="2:12" ht="13.5" customHeight="1" x14ac:dyDescent="0.25">
      <c r="E25" s="35"/>
      <c r="F25" s="90"/>
      <c r="H25" s="30" t="s">
        <v>76</v>
      </c>
      <c r="I25" s="101"/>
      <c r="J25" s="96">
        <v>29091.779899999998</v>
      </c>
      <c r="L25" s="97">
        <v>0</v>
      </c>
    </row>
    <row r="26" spans="2:12" ht="15" customHeight="1" x14ac:dyDescent="0.25">
      <c r="B26" s="34" t="s">
        <v>126</v>
      </c>
      <c r="C26" s="101"/>
      <c r="D26" s="91">
        <f>SUM(D27:D28)</f>
        <v>77289.606</v>
      </c>
      <c r="F26" s="91">
        <v>0</v>
      </c>
      <c r="I26" s="30"/>
    </row>
    <row r="27" spans="2:12" ht="14.25" customHeight="1" x14ac:dyDescent="0.25">
      <c r="B27" s="30" t="s">
        <v>127</v>
      </c>
      <c r="C27" s="101">
        <v>5</v>
      </c>
      <c r="D27" s="96">
        <v>78599.599000000002</v>
      </c>
      <c r="F27" s="92">
        <v>0</v>
      </c>
      <c r="H27" s="34" t="s">
        <v>103</v>
      </c>
      <c r="I27" s="101">
        <v>9</v>
      </c>
      <c r="J27" s="42">
        <f>SUM(J28)</f>
        <v>173988.20332</v>
      </c>
      <c r="L27" s="42">
        <f>SUM(L28)</f>
        <v>26715.641</v>
      </c>
    </row>
    <row r="28" spans="2:12" ht="13.5" customHeight="1" x14ac:dyDescent="0.25">
      <c r="B28" s="30" t="s">
        <v>128</v>
      </c>
      <c r="C28" s="101"/>
      <c r="D28" s="96">
        <v>-1309.9929999999999</v>
      </c>
      <c r="F28" s="30">
        <v>0</v>
      </c>
      <c r="H28" s="30" t="s">
        <v>104</v>
      </c>
      <c r="I28" s="101"/>
      <c r="J28" s="96">
        <v>173988.20332</v>
      </c>
      <c r="L28" s="97">
        <v>26715.641</v>
      </c>
    </row>
    <row r="29" spans="2:12" x14ac:dyDescent="0.25">
      <c r="D29" s="30"/>
      <c r="I29" s="30"/>
    </row>
    <row r="30" spans="2:12" ht="6" customHeight="1" x14ac:dyDescent="0.25">
      <c r="D30" s="30"/>
      <c r="I30" s="101"/>
      <c r="L30" s="97"/>
    </row>
    <row r="31" spans="2:12" ht="16.5" x14ac:dyDescent="0.25">
      <c r="B31" s="33" t="s">
        <v>92</v>
      </c>
      <c r="C31" s="101"/>
      <c r="D31" s="91">
        <v>0</v>
      </c>
      <c r="F31" s="91">
        <v>0</v>
      </c>
      <c r="H31" s="33" t="s">
        <v>8</v>
      </c>
      <c r="I31" s="99"/>
      <c r="J31" s="82">
        <f>+J33</f>
        <v>2617550.1689800001</v>
      </c>
      <c r="K31" s="35"/>
      <c r="L31" s="82">
        <f>+L33</f>
        <v>-56816.800999999992</v>
      </c>
    </row>
    <row r="32" spans="2:12" ht="12" customHeight="1" x14ac:dyDescent="0.25">
      <c r="B32" s="33"/>
      <c r="C32" s="101"/>
      <c r="D32" s="90"/>
      <c r="E32" s="35"/>
      <c r="F32" s="90"/>
      <c r="I32" s="101"/>
      <c r="J32" s="41"/>
      <c r="L32" s="44"/>
    </row>
    <row r="33" spans="2:16" ht="14.25" customHeight="1" x14ac:dyDescent="0.25">
      <c r="B33" s="34" t="s">
        <v>87</v>
      </c>
      <c r="C33" s="101">
        <v>6</v>
      </c>
      <c r="D33" s="75">
        <f>SUM(D34:D37)</f>
        <v>0</v>
      </c>
      <c r="F33" s="75">
        <f>SUM(F34:F37)</f>
        <v>0</v>
      </c>
      <c r="H33" s="34" t="s">
        <v>51</v>
      </c>
      <c r="I33" s="101">
        <v>10</v>
      </c>
      <c r="J33" s="40">
        <f>SUM(J34:J37)</f>
        <v>2617550.1689800001</v>
      </c>
      <c r="L33" s="40">
        <f>SUM(L34:L37)</f>
        <v>-56816.800999999992</v>
      </c>
    </row>
    <row r="34" spans="2:16" x14ac:dyDescent="0.25">
      <c r="B34" s="30" t="s">
        <v>88</v>
      </c>
      <c r="D34" s="96">
        <v>5780</v>
      </c>
      <c r="F34" s="97">
        <v>0</v>
      </c>
      <c r="H34" s="30" t="s">
        <v>110</v>
      </c>
      <c r="I34" s="101"/>
      <c r="J34" s="96">
        <v>-456768.17285000003</v>
      </c>
      <c r="L34" s="97">
        <v>0</v>
      </c>
    </row>
    <row r="35" spans="2:16" x14ac:dyDescent="0.25">
      <c r="B35" s="30" t="s">
        <v>89</v>
      </c>
      <c r="C35" s="101"/>
      <c r="D35" s="118">
        <v>1300</v>
      </c>
      <c r="F35" s="97">
        <v>0</v>
      </c>
      <c r="H35" s="30" t="s">
        <v>38</v>
      </c>
      <c r="I35" s="101"/>
      <c r="J35" s="96">
        <f>+'Est. Act. FESA'!G53</f>
        <v>3075628.3348300001</v>
      </c>
      <c r="L35" s="96">
        <f>+'Est. Act. FESA'!I53</f>
        <v>-56816.800999999992</v>
      </c>
      <c r="N35" s="32"/>
    </row>
    <row r="36" spans="2:16" x14ac:dyDescent="0.25">
      <c r="B36" s="30" t="s">
        <v>90</v>
      </c>
      <c r="C36" s="101"/>
      <c r="D36" s="118"/>
      <c r="F36" s="97">
        <v>0</v>
      </c>
      <c r="H36" s="30" t="s">
        <v>129</v>
      </c>
      <c r="I36" s="101"/>
      <c r="J36" s="119">
        <v>-1309.9929999999999</v>
      </c>
      <c r="L36" s="118">
        <v>0</v>
      </c>
      <c r="N36" s="32"/>
    </row>
    <row r="37" spans="2:16" x14ac:dyDescent="0.25">
      <c r="B37" s="30" t="s">
        <v>91</v>
      </c>
      <c r="C37" s="101"/>
      <c r="D37" s="96">
        <v>-7080</v>
      </c>
      <c r="F37" s="97">
        <v>0</v>
      </c>
      <c r="H37" s="30" t="s">
        <v>130</v>
      </c>
      <c r="I37" s="101"/>
      <c r="J37" s="119"/>
      <c r="L37" s="118"/>
      <c r="N37" s="32"/>
    </row>
    <row r="38" spans="2:16" x14ac:dyDescent="0.25">
      <c r="I38" s="101"/>
      <c r="J38" s="41"/>
      <c r="N38" s="32"/>
    </row>
    <row r="39" spans="2:16" ht="16.5" x14ac:dyDescent="0.25">
      <c r="B39" s="84" t="s">
        <v>4</v>
      </c>
      <c r="C39" s="99"/>
      <c r="D39" s="85">
        <f>+D12+D31</f>
        <v>2866703.7522</v>
      </c>
      <c r="E39" s="86"/>
      <c r="F39" s="85">
        <f>+F12+F31</f>
        <v>0</v>
      </c>
      <c r="G39" s="35"/>
      <c r="H39" s="84" t="s">
        <v>9</v>
      </c>
      <c r="I39" s="99"/>
      <c r="J39" s="85">
        <f>+J12+J31</f>
        <v>2866703.7522</v>
      </c>
      <c r="K39" s="86"/>
      <c r="L39" s="85">
        <f>+L12+L31</f>
        <v>0</v>
      </c>
      <c r="N39" s="88">
        <f>+D39-J39</f>
        <v>0</v>
      </c>
      <c r="O39" s="34"/>
      <c r="P39" s="88">
        <f>+F39-L39</f>
        <v>0</v>
      </c>
    </row>
    <row r="40" spans="2:16" x14ac:dyDescent="0.25">
      <c r="N40" s="32"/>
    </row>
    <row r="41" spans="2:16" x14ac:dyDescent="0.25">
      <c r="N41" s="32"/>
    </row>
    <row r="42" spans="2:16" x14ac:dyDescent="0.25">
      <c r="N42" s="32"/>
    </row>
    <row r="43" spans="2:16" x14ac:dyDescent="0.25">
      <c r="N43" s="32"/>
    </row>
    <row r="50" spans="1:17" x14ac:dyDescent="0.25">
      <c r="B50" s="27"/>
      <c r="C50" s="27"/>
      <c r="D50" s="28"/>
      <c r="E50" s="29"/>
      <c r="F50" s="29"/>
      <c r="H50" s="27"/>
      <c r="I50" s="27"/>
      <c r="J50" s="28"/>
      <c r="K50" s="31"/>
      <c r="L50" s="31"/>
    </row>
    <row r="51" spans="1:17" ht="16.5" x14ac:dyDescent="0.25">
      <c r="A51" s="35"/>
      <c r="B51" s="33" t="s">
        <v>21</v>
      </c>
      <c r="C51" s="35"/>
      <c r="D51" s="33"/>
      <c r="E51" s="99"/>
      <c r="F51" s="99"/>
      <c r="G51" s="35"/>
      <c r="H51" s="33" t="s">
        <v>22</v>
      </c>
      <c r="I51" s="35"/>
      <c r="J51" s="33"/>
      <c r="K51" s="99"/>
      <c r="L51" s="55"/>
    </row>
    <row r="52" spans="1:17" ht="16.5" x14ac:dyDescent="0.25">
      <c r="A52" s="35"/>
      <c r="B52" s="35" t="s">
        <v>56</v>
      </c>
      <c r="C52" s="35"/>
      <c r="D52" s="35"/>
      <c r="E52" s="52"/>
      <c r="F52" s="52"/>
      <c r="G52" s="35"/>
      <c r="H52" s="35" t="s">
        <v>124</v>
      </c>
      <c r="I52" s="35"/>
      <c r="J52" s="35"/>
      <c r="K52" s="52"/>
      <c r="L52" s="55"/>
    </row>
    <row r="53" spans="1:17" ht="16.5" x14ac:dyDescent="0.25">
      <c r="A53" s="35"/>
      <c r="B53" s="35" t="s">
        <v>84</v>
      </c>
      <c r="C53" s="35"/>
      <c r="D53" s="35"/>
      <c r="E53" s="52"/>
      <c r="F53" s="52"/>
      <c r="G53" s="35"/>
      <c r="H53" s="35" t="s">
        <v>125</v>
      </c>
      <c r="I53" s="35"/>
      <c r="J53" s="35"/>
      <c r="K53" s="52"/>
      <c r="L53" s="55"/>
    </row>
    <row r="54" spans="1:17" ht="16.5" x14ac:dyDescent="0.25">
      <c r="A54" s="35"/>
      <c r="B54" s="35"/>
      <c r="C54" s="35"/>
      <c r="D54" s="35"/>
      <c r="E54" s="52"/>
      <c r="F54" s="52"/>
      <c r="G54" s="35"/>
      <c r="H54" s="35"/>
      <c r="I54" s="35"/>
      <c r="J54" s="35"/>
      <c r="K54" s="52"/>
      <c r="L54" s="55"/>
    </row>
    <row r="55" spans="1:17" ht="16.5" x14ac:dyDescent="0.25">
      <c r="A55" s="35"/>
      <c r="B55" s="35"/>
      <c r="C55" s="35"/>
      <c r="D55" s="35"/>
      <c r="E55" s="52"/>
      <c r="F55" s="52"/>
      <c r="G55" s="35"/>
      <c r="H55" s="35"/>
      <c r="I55" s="35"/>
      <c r="J55" s="35"/>
      <c r="K55" s="52"/>
      <c r="L55" s="55"/>
    </row>
    <row r="56" spans="1:17" ht="6" customHeight="1" x14ac:dyDescent="0.25"/>
    <row r="57" spans="1:17" x14ac:dyDescent="0.25">
      <c r="B57" s="30" t="s">
        <v>83</v>
      </c>
      <c r="N57" s="32"/>
    </row>
    <row r="58" spans="1:17" s="35" customFormat="1" ht="16.5" x14ac:dyDescent="0.25">
      <c r="A58" s="30"/>
      <c r="B58" s="30"/>
      <c r="C58" s="30"/>
      <c r="D58" s="38"/>
      <c r="E58" s="30"/>
      <c r="F58" s="30"/>
      <c r="G58" s="30"/>
      <c r="H58" s="30"/>
      <c r="I58" s="41"/>
      <c r="J58" s="30"/>
      <c r="K58" s="30"/>
      <c r="L58" s="30"/>
      <c r="N58" s="56"/>
      <c r="Q58" s="30"/>
    </row>
    <row r="59" spans="1:17" s="35" customFormat="1" ht="16.5" x14ac:dyDescent="0.25">
      <c r="A59" s="30"/>
      <c r="B59" s="30"/>
      <c r="C59" s="30"/>
      <c r="D59" s="38"/>
      <c r="E59" s="30"/>
      <c r="F59" s="30"/>
      <c r="G59" s="30"/>
      <c r="H59" s="30"/>
      <c r="I59" s="41"/>
      <c r="J59" s="30"/>
      <c r="K59" s="30"/>
      <c r="L59" s="30"/>
      <c r="N59" s="56"/>
      <c r="Q59" s="30"/>
    </row>
    <row r="60" spans="1:17" s="35" customFormat="1" ht="16.5" x14ac:dyDescent="0.25">
      <c r="A60" s="30"/>
      <c r="B60" s="30"/>
      <c r="C60" s="30"/>
      <c r="D60" s="38"/>
      <c r="E60" s="30"/>
      <c r="F60" s="30"/>
      <c r="G60" s="30"/>
      <c r="H60" s="30"/>
      <c r="I60" s="41"/>
      <c r="J60" s="30"/>
      <c r="K60" s="30"/>
      <c r="L60" s="30"/>
      <c r="N60" s="56"/>
      <c r="Q60" s="30"/>
    </row>
    <row r="61" spans="1:17" s="35" customFormat="1" ht="16.5" x14ac:dyDescent="0.25">
      <c r="A61" s="30"/>
      <c r="B61" s="30"/>
      <c r="C61" s="30"/>
      <c r="D61" s="38"/>
      <c r="E61" s="30"/>
      <c r="F61" s="30"/>
      <c r="G61" s="30"/>
      <c r="H61" s="30"/>
      <c r="I61" s="41"/>
      <c r="J61" s="30"/>
      <c r="K61" s="30"/>
      <c r="L61" s="30"/>
      <c r="N61" s="56"/>
    </row>
    <row r="62" spans="1:17" s="35" customFormat="1" ht="16.5" x14ac:dyDescent="0.25">
      <c r="A62" s="30"/>
      <c r="B62" s="30"/>
      <c r="C62" s="30"/>
      <c r="D62" s="38"/>
      <c r="E62" s="30"/>
      <c r="F62" s="30"/>
      <c r="G62" s="30"/>
      <c r="H62" s="30"/>
      <c r="I62" s="41"/>
      <c r="J62" s="30"/>
      <c r="K62" s="30"/>
      <c r="L62" s="30"/>
      <c r="N62" s="56"/>
    </row>
    <row r="63" spans="1:17" ht="16.5" x14ac:dyDescent="0.25">
      <c r="Q63" s="35"/>
    </row>
    <row r="64" spans="1:17" ht="16.5" x14ac:dyDescent="0.25">
      <c r="Q64" s="35"/>
    </row>
    <row r="65" spans="17:17" ht="16.5" x14ac:dyDescent="0.25">
      <c r="Q65" s="35"/>
    </row>
  </sheetData>
  <mergeCells count="19">
    <mergeCell ref="B8:B9"/>
    <mergeCell ref="C8:C9"/>
    <mergeCell ref="H8:H9"/>
    <mergeCell ref="I8:I9"/>
    <mergeCell ref="B1:L1"/>
    <mergeCell ref="B2:L2"/>
    <mergeCell ref="B3:L3"/>
    <mergeCell ref="B4:L4"/>
    <mergeCell ref="B5:L5"/>
    <mergeCell ref="D35:D36"/>
    <mergeCell ref="J36:J37"/>
    <mergeCell ref="L36:L37"/>
    <mergeCell ref="J16:J17"/>
    <mergeCell ref="L16:L17"/>
    <mergeCell ref="D20:D21"/>
    <mergeCell ref="F20:F21"/>
    <mergeCell ref="D22:D23"/>
    <mergeCell ref="J23:J24"/>
    <mergeCell ref="L23:L24"/>
  </mergeCells>
  <printOptions horizontalCentered="1"/>
  <pageMargins left="0.39370078740157483" right="0.39370078740157483" top="0.78740157480314965" bottom="0.59055118110236227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5"/>
  <sheetViews>
    <sheetView tabSelected="1" zoomScaleNormal="100" workbookViewId="0">
      <selection activeCell="L7" sqref="L7:L8"/>
    </sheetView>
  </sheetViews>
  <sheetFormatPr baseColWidth="10" defaultRowHeight="12.75" x14ac:dyDescent="0.25"/>
  <cols>
    <col min="1" max="1" width="1.7109375" style="30" customWidth="1"/>
    <col min="2" max="5" width="11.28515625" style="30" customWidth="1"/>
    <col min="6" max="6" width="4.7109375" style="29" customWidth="1"/>
    <col min="7" max="7" width="12" style="30" bestFit="1" customWidth="1"/>
    <col min="8" max="8" width="4.7109375" style="45" customWidth="1"/>
    <col min="9" max="9" width="13.28515625" style="30" bestFit="1" customWidth="1"/>
    <col min="10" max="10" width="1.7109375" style="30" customWidth="1"/>
    <col min="11" max="16384" width="11.42578125" style="30"/>
  </cols>
  <sheetData>
    <row r="1" spans="2:13" ht="16.5" x14ac:dyDescent="0.25">
      <c r="B1" s="128" t="s">
        <v>61</v>
      </c>
      <c r="C1" s="128"/>
      <c r="D1" s="128"/>
      <c r="E1" s="128"/>
      <c r="F1" s="128"/>
      <c r="G1" s="128"/>
      <c r="H1" s="128"/>
      <c r="I1" s="128"/>
      <c r="M1" s="30">
        <v>1000</v>
      </c>
    </row>
    <row r="2" spans="2:13" ht="16.5" x14ac:dyDescent="0.25">
      <c r="B2" s="128" t="s">
        <v>10</v>
      </c>
      <c r="C2" s="128"/>
      <c r="D2" s="128"/>
      <c r="E2" s="128"/>
      <c r="F2" s="128"/>
      <c r="G2" s="128"/>
      <c r="H2" s="128"/>
      <c r="I2" s="128"/>
    </row>
    <row r="3" spans="2:13" ht="16.5" x14ac:dyDescent="0.25">
      <c r="B3" s="128" t="s">
        <v>133</v>
      </c>
      <c r="C3" s="128"/>
      <c r="D3" s="128"/>
      <c r="E3" s="128"/>
      <c r="F3" s="128"/>
      <c r="G3" s="128"/>
      <c r="H3" s="128"/>
      <c r="I3" s="128"/>
    </row>
    <row r="4" spans="2:13" ht="16.5" x14ac:dyDescent="0.25">
      <c r="B4" s="128" t="s">
        <v>49</v>
      </c>
      <c r="C4" s="128"/>
      <c r="D4" s="128"/>
      <c r="E4" s="128"/>
      <c r="F4" s="128"/>
      <c r="G4" s="128"/>
      <c r="H4" s="128"/>
      <c r="I4" s="128"/>
    </row>
    <row r="5" spans="2:13" ht="16.5" x14ac:dyDescent="0.25">
      <c r="B5" s="128" t="s">
        <v>50</v>
      </c>
      <c r="C5" s="128"/>
      <c r="D5" s="128"/>
      <c r="E5" s="128"/>
      <c r="F5" s="128"/>
      <c r="G5" s="128"/>
      <c r="H5" s="128"/>
      <c r="I5" s="128"/>
    </row>
    <row r="6" spans="2:13" ht="7.5" customHeight="1" x14ac:dyDescent="0.25"/>
    <row r="7" spans="2:13" x14ac:dyDescent="0.25">
      <c r="B7" s="126" t="s">
        <v>48</v>
      </c>
      <c r="C7" s="126"/>
      <c r="D7" s="126"/>
      <c r="E7" s="126"/>
      <c r="F7" s="131"/>
      <c r="G7" s="69" t="s">
        <v>44</v>
      </c>
      <c r="H7" s="65"/>
      <c r="I7" s="69" t="s">
        <v>45</v>
      </c>
    </row>
    <row r="8" spans="2:13" x14ac:dyDescent="0.25">
      <c r="B8" s="126"/>
      <c r="C8" s="126"/>
      <c r="D8" s="126"/>
      <c r="E8" s="126"/>
      <c r="F8" s="131"/>
      <c r="G8" s="57">
        <v>41455</v>
      </c>
      <c r="H8" s="37"/>
      <c r="I8" s="57">
        <v>41090</v>
      </c>
    </row>
    <row r="9" spans="2:13" ht="7.5" customHeight="1" x14ac:dyDescent="0.25"/>
    <row r="10" spans="2:13" ht="16.5" x14ac:dyDescent="0.25">
      <c r="B10" s="33" t="s">
        <v>12</v>
      </c>
      <c r="G10" s="45"/>
      <c r="H10" s="30"/>
    </row>
    <row r="11" spans="2:13" ht="7.5" customHeight="1" x14ac:dyDescent="0.25">
      <c r="B11" s="34"/>
      <c r="G11" s="45"/>
      <c r="H11" s="30"/>
    </row>
    <row r="12" spans="2:13" ht="16.5" x14ac:dyDescent="0.25">
      <c r="B12" s="33" t="s">
        <v>23</v>
      </c>
      <c r="F12" s="65"/>
      <c r="G12" s="82">
        <f>+G14+G17</f>
        <v>8387803.5008899998</v>
      </c>
      <c r="H12" s="30"/>
      <c r="I12" s="82">
        <f>+I14+I17</f>
        <v>129978.68136</v>
      </c>
    </row>
    <row r="13" spans="2:13" ht="7.5" customHeight="1" x14ac:dyDescent="0.25">
      <c r="F13" s="65"/>
      <c r="G13" s="45"/>
      <c r="I13" s="45"/>
    </row>
    <row r="14" spans="2:13" x14ac:dyDescent="0.25">
      <c r="B14" s="34" t="s">
        <v>11</v>
      </c>
      <c r="F14" s="65"/>
      <c r="G14" s="40">
        <f>+G15</f>
        <v>3190438.1288899998</v>
      </c>
      <c r="H14" s="30"/>
      <c r="I14" s="42">
        <f>+I15</f>
        <v>129978.68136</v>
      </c>
    </row>
    <row r="15" spans="2:13" x14ac:dyDescent="0.25">
      <c r="B15" s="30" t="s">
        <v>13</v>
      </c>
      <c r="F15" s="65"/>
      <c r="G15" s="89">
        <v>3190438.1288899998</v>
      </c>
      <c r="H15" s="30"/>
      <c r="I15" s="68">
        <v>129978.68136</v>
      </c>
    </row>
    <row r="16" spans="2:13" ht="7.5" customHeight="1" x14ac:dyDescent="0.25">
      <c r="F16" s="65"/>
      <c r="G16" s="38"/>
      <c r="H16" s="30"/>
      <c r="I16" s="38"/>
    </row>
    <row r="17" spans="2:9" x14ac:dyDescent="0.25">
      <c r="B17" s="34" t="s">
        <v>116</v>
      </c>
      <c r="F17" s="76"/>
      <c r="G17" s="40">
        <f>SUM(G18:G19)</f>
        <v>5197365.3720000004</v>
      </c>
      <c r="H17" s="30"/>
      <c r="I17" s="42">
        <f>SUM(I18:I19)</f>
        <v>0</v>
      </c>
    </row>
    <row r="18" spans="2:9" x14ac:dyDescent="0.25">
      <c r="B18" s="30" t="s">
        <v>120</v>
      </c>
      <c r="F18" s="78"/>
      <c r="G18" s="89">
        <v>197365.372</v>
      </c>
      <c r="H18" s="30"/>
      <c r="I18" s="77">
        <v>0</v>
      </c>
    </row>
    <row r="19" spans="2:9" x14ac:dyDescent="0.25">
      <c r="B19" s="30" t="s">
        <v>117</v>
      </c>
      <c r="F19" s="76"/>
      <c r="G19" s="89">
        <v>5000000</v>
      </c>
      <c r="H19" s="30"/>
      <c r="I19" s="74">
        <f>0/M1</f>
        <v>0</v>
      </c>
    </row>
    <row r="20" spans="2:9" ht="7.5" customHeight="1" x14ac:dyDescent="0.25">
      <c r="F20" s="76"/>
      <c r="G20" s="38"/>
      <c r="H20" s="30"/>
      <c r="I20" s="38"/>
    </row>
    <row r="21" spans="2:9" ht="16.5" x14ac:dyDescent="0.25">
      <c r="B21" s="33" t="s">
        <v>14</v>
      </c>
      <c r="F21" s="65"/>
      <c r="G21" s="82">
        <f>+G23+G30+G33+G36+G40</f>
        <v>5312177.1260599997</v>
      </c>
      <c r="H21" s="30"/>
      <c r="I21" s="82">
        <f>+I23+I30+I33+I36+I40</f>
        <v>186795.48235999999</v>
      </c>
    </row>
    <row r="22" spans="2:9" ht="7.5" customHeight="1" x14ac:dyDescent="0.25">
      <c r="F22" s="65"/>
      <c r="G22" s="43"/>
      <c r="H22" s="30"/>
      <c r="I22" s="43"/>
    </row>
    <row r="23" spans="2:9" x14ac:dyDescent="0.25">
      <c r="B23" s="34" t="s">
        <v>15</v>
      </c>
      <c r="F23" s="65"/>
      <c r="G23" s="40">
        <f>SUM(G24:G28)</f>
        <v>2940939.6692599999</v>
      </c>
      <c r="H23" s="30"/>
      <c r="I23" s="42">
        <f>SUM(I24:I28)</f>
        <v>186795.48235999999</v>
      </c>
    </row>
    <row r="24" spans="2:9" x14ac:dyDescent="0.25">
      <c r="B24" s="30" t="s">
        <v>16</v>
      </c>
      <c r="F24" s="65"/>
      <c r="G24" s="89">
        <v>1798385.4831900001</v>
      </c>
      <c r="H24" s="30"/>
      <c r="I24" s="68">
        <v>147049.22435999999</v>
      </c>
    </row>
    <row r="25" spans="2:9" x14ac:dyDescent="0.25">
      <c r="B25" s="30" t="s">
        <v>77</v>
      </c>
      <c r="F25" s="65"/>
      <c r="G25" s="89">
        <v>25061.754300000001</v>
      </c>
      <c r="H25" s="30"/>
      <c r="I25" s="68">
        <v>25377.308000000001</v>
      </c>
    </row>
    <row r="26" spans="2:9" x14ac:dyDescent="0.25">
      <c r="B26" s="30" t="s">
        <v>17</v>
      </c>
      <c r="F26" s="65"/>
      <c r="G26" s="89">
        <v>244162.652</v>
      </c>
      <c r="H26" s="30"/>
      <c r="I26" s="68">
        <v>0</v>
      </c>
    </row>
    <row r="27" spans="2:9" x14ac:dyDescent="0.25">
      <c r="B27" s="30" t="s">
        <v>18</v>
      </c>
      <c r="F27" s="65"/>
      <c r="G27" s="89">
        <v>48702.85</v>
      </c>
      <c r="H27" s="30"/>
      <c r="I27" s="68">
        <v>4968.3500000000004</v>
      </c>
    </row>
    <row r="28" spans="2:9" x14ac:dyDescent="0.25">
      <c r="B28" s="30" t="s">
        <v>19</v>
      </c>
      <c r="F28" s="65"/>
      <c r="G28" s="89">
        <v>824626.92976999993</v>
      </c>
      <c r="H28" s="30"/>
      <c r="I28" s="68">
        <v>9400.6</v>
      </c>
    </row>
    <row r="29" spans="2:9" ht="7.5" customHeight="1" x14ac:dyDescent="0.25">
      <c r="F29" s="65"/>
      <c r="G29" s="43"/>
      <c r="H29" s="30"/>
      <c r="I29" s="43"/>
    </row>
    <row r="30" spans="2:9" x14ac:dyDescent="0.25">
      <c r="B30" s="34" t="s">
        <v>58</v>
      </c>
      <c r="F30" s="65"/>
      <c r="G30" s="42">
        <f>SUM(G31)</f>
        <v>1886796.6717999999</v>
      </c>
      <c r="H30" s="30"/>
      <c r="I30" s="42">
        <f>SUM(I31)</f>
        <v>0</v>
      </c>
    </row>
    <row r="31" spans="2:9" x14ac:dyDescent="0.25">
      <c r="B31" s="30" t="s">
        <v>19</v>
      </c>
      <c r="F31" s="65"/>
      <c r="G31" s="89">
        <v>1886796.6717999999</v>
      </c>
      <c r="H31" s="30"/>
      <c r="I31" s="68">
        <v>0</v>
      </c>
    </row>
    <row r="32" spans="2:9" x14ac:dyDescent="0.25">
      <c r="F32" s="65"/>
      <c r="G32" s="43"/>
      <c r="H32" s="30"/>
      <c r="I32" s="43"/>
    </row>
    <row r="33" spans="2:9" hidden="1" x14ac:dyDescent="0.25">
      <c r="B33" s="34" t="s">
        <v>78</v>
      </c>
      <c r="F33" s="65"/>
      <c r="G33" s="42">
        <f>SUM(G34)</f>
        <v>0</v>
      </c>
      <c r="H33" s="30"/>
      <c r="I33" s="42">
        <f>SUM(I34)</f>
        <v>0</v>
      </c>
    </row>
    <row r="34" spans="2:9" hidden="1" x14ac:dyDescent="0.25">
      <c r="B34" s="30" t="s">
        <v>79</v>
      </c>
      <c r="F34" s="65"/>
      <c r="G34" s="68">
        <v>0</v>
      </c>
      <c r="H34" s="30"/>
      <c r="I34" s="68">
        <v>0</v>
      </c>
    </row>
    <row r="35" spans="2:9" hidden="1" x14ac:dyDescent="0.25">
      <c r="F35" s="65"/>
      <c r="G35" s="43"/>
      <c r="H35" s="30"/>
      <c r="I35" s="43"/>
    </row>
    <row r="36" spans="2:9" x14ac:dyDescent="0.25">
      <c r="B36" s="34" t="s">
        <v>11</v>
      </c>
      <c r="F36" s="65"/>
      <c r="G36" s="40">
        <f>SUM(G37:G38)</f>
        <v>995.61</v>
      </c>
      <c r="H36" s="30"/>
      <c r="I36" s="42">
        <f>SUM(I37:I38)</f>
        <v>0</v>
      </c>
    </row>
    <row r="37" spans="2:9" x14ac:dyDescent="0.25">
      <c r="B37" s="30" t="s">
        <v>115</v>
      </c>
      <c r="F37" s="65"/>
      <c r="G37" s="68">
        <v>993.65</v>
      </c>
      <c r="H37" s="30"/>
      <c r="I37" s="79">
        <v>0</v>
      </c>
    </row>
    <row r="38" spans="2:9" x14ac:dyDescent="0.25">
      <c r="B38" s="30" t="s">
        <v>114</v>
      </c>
      <c r="F38" s="65"/>
      <c r="G38" s="68">
        <v>1.96</v>
      </c>
      <c r="H38" s="30"/>
      <c r="I38" s="68">
        <v>0</v>
      </c>
    </row>
    <row r="39" spans="2:9" ht="7.5" customHeight="1" x14ac:dyDescent="0.25">
      <c r="F39" s="80"/>
      <c r="G39" s="38"/>
      <c r="H39" s="30"/>
      <c r="I39" s="38"/>
    </row>
    <row r="40" spans="2:9" x14ac:dyDescent="0.25">
      <c r="B40" s="34" t="s">
        <v>131</v>
      </c>
      <c r="F40" s="80"/>
      <c r="G40" s="40">
        <f>+G41</f>
        <v>483445.17499999999</v>
      </c>
      <c r="H40" s="30"/>
      <c r="I40" s="42">
        <f>SUM(I41:I42)</f>
        <v>0</v>
      </c>
    </row>
    <row r="41" spans="2:9" x14ac:dyDescent="0.25">
      <c r="B41" s="30" t="s">
        <v>120</v>
      </c>
      <c r="F41" s="80"/>
      <c r="G41" s="89">
        <v>483445.17499999999</v>
      </c>
      <c r="H41" s="30"/>
      <c r="I41" s="79">
        <v>0</v>
      </c>
    </row>
    <row r="42" spans="2:9" ht="7.5" customHeight="1" x14ac:dyDescent="0.25">
      <c r="F42" s="65"/>
      <c r="G42" s="43"/>
      <c r="H42" s="30"/>
      <c r="I42" s="43"/>
    </row>
    <row r="43" spans="2:9" ht="16.5" x14ac:dyDescent="0.25">
      <c r="B43" s="33" t="s">
        <v>24</v>
      </c>
      <c r="F43" s="65"/>
      <c r="G43" s="82">
        <f>+G12-G21</f>
        <v>3075626.3748300001</v>
      </c>
      <c r="H43" s="30"/>
      <c r="I43" s="82">
        <f>+I12-I21</f>
        <v>-56816.800999999992</v>
      </c>
    </row>
    <row r="44" spans="2:9" ht="7.5" customHeight="1" x14ac:dyDescent="0.25">
      <c r="B44" s="34"/>
      <c r="F44" s="65"/>
      <c r="G44" s="40"/>
      <c r="H44" s="30"/>
      <c r="I44" s="42"/>
    </row>
    <row r="45" spans="2:9" ht="16.5" x14ac:dyDescent="0.25">
      <c r="B45" s="33" t="s">
        <v>54</v>
      </c>
      <c r="F45" s="65"/>
      <c r="G45" s="82">
        <f>+G43</f>
        <v>3075626.3748300001</v>
      </c>
      <c r="H45" s="30"/>
      <c r="I45" s="82">
        <f>+I43</f>
        <v>-56816.800999999992</v>
      </c>
    </row>
    <row r="46" spans="2:9" ht="7.5" customHeight="1" x14ac:dyDescent="0.25">
      <c r="B46" s="34"/>
      <c r="F46" s="65"/>
      <c r="G46" s="46"/>
      <c r="H46" s="30"/>
      <c r="I46" s="75"/>
    </row>
    <row r="47" spans="2:9" ht="7.5" customHeight="1" x14ac:dyDescent="0.25">
      <c r="B47" s="34"/>
      <c r="F47" s="65"/>
      <c r="G47" s="46"/>
      <c r="H47" s="30"/>
      <c r="I47" s="75"/>
    </row>
    <row r="48" spans="2:9" x14ac:dyDescent="0.25">
      <c r="B48" s="34" t="s">
        <v>112</v>
      </c>
      <c r="F48" s="65"/>
      <c r="G48" s="40">
        <f>+G50</f>
        <v>1.96</v>
      </c>
      <c r="H48" s="30"/>
      <c r="I48" s="42">
        <f>+I50</f>
        <v>0</v>
      </c>
    </row>
    <row r="49" spans="2:10" ht="7.5" customHeight="1" x14ac:dyDescent="0.25">
      <c r="B49" s="34"/>
      <c r="F49" s="65"/>
      <c r="G49" s="43"/>
      <c r="H49" s="30"/>
      <c r="I49" s="43"/>
    </row>
    <row r="50" spans="2:10" x14ac:dyDescent="0.25">
      <c r="B50" s="34" t="s">
        <v>113</v>
      </c>
      <c r="F50" s="65"/>
      <c r="G50" s="40">
        <f>+G51</f>
        <v>1.96</v>
      </c>
      <c r="H50" s="30"/>
      <c r="I50" s="42">
        <f>+I51</f>
        <v>0</v>
      </c>
    </row>
    <row r="51" spans="2:10" x14ac:dyDescent="0.25">
      <c r="B51" s="30" t="s">
        <v>111</v>
      </c>
      <c r="F51" s="65"/>
      <c r="G51" s="68">
        <v>1.96</v>
      </c>
      <c r="H51" s="30"/>
      <c r="I51" s="68">
        <v>0</v>
      </c>
    </row>
    <row r="52" spans="2:10" ht="7.5" customHeight="1" x14ac:dyDescent="0.25">
      <c r="F52" s="65"/>
      <c r="G52" s="43"/>
      <c r="H52" s="30"/>
      <c r="I52" s="43"/>
    </row>
    <row r="53" spans="2:10" ht="16.5" x14ac:dyDescent="0.25">
      <c r="B53" s="84" t="s">
        <v>25</v>
      </c>
      <c r="C53" s="26"/>
      <c r="D53" s="26"/>
      <c r="E53" s="26"/>
      <c r="F53" s="65"/>
      <c r="G53" s="87">
        <f>+G45+G50</f>
        <v>3075628.3348300001</v>
      </c>
      <c r="H53" s="30"/>
      <c r="I53" s="87">
        <f>+I45+I50</f>
        <v>-56816.800999999992</v>
      </c>
    </row>
    <row r="54" spans="2:10" x14ac:dyDescent="0.25">
      <c r="G54" s="38"/>
      <c r="H54" s="30"/>
    </row>
    <row r="59" spans="2:10" x14ac:dyDescent="0.25">
      <c r="B59" s="27"/>
      <c r="C59" s="27"/>
      <c r="D59" s="27"/>
      <c r="F59" s="30"/>
      <c r="G59" s="27"/>
      <c r="H59" s="27"/>
      <c r="I59" s="27"/>
    </row>
    <row r="60" spans="2:10" s="35" customFormat="1" ht="16.5" x14ac:dyDescent="0.25">
      <c r="B60" s="129" t="s">
        <v>21</v>
      </c>
      <c r="C60" s="129"/>
      <c r="D60" s="129"/>
      <c r="E60" s="33"/>
      <c r="F60" s="33"/>
      <c r="G60" s="129" t="s">
        <v>22</v>
      </c>
      <c r="H60" s="129"/>
      <c r="I60" s="129"/>
      <c r="J60" s="33"/>
    </row>
    <row r="61" spans="2:10" s="35" customFormat="1" ht="16.5" x14ac:dyDescent="0.25">
      <c r="B61" s="130" t="s">
        <v>55</v>
      </c>
      <c r="C61" s="130"/>
      <c r="D61" s="130"/>
      <c r="G61" s="130" t="s">
        <v>124</v>
      </c>
      <c r="H61" s="130"/>
      <c r="I61" s="130"/>
    </row>
    <row r="62" spans="2:10" s="35" customFormat="1" ht="16.5" x14ac:dyDescent="0.25">
      <c r="B62" s="130" t="s">
        <v>84</v>
      </c>
      <c r="C62" s="130"/>
      <c r="D62" s="130"/>
      <c r="G62" s="130" t="s">
        <v>125</v>
      </c>
      <c r="H62" s="130"/>
      <c r="I62" s="130"/>
    </row>
    <row r="63" spans="2:10" s="35" customFormat="1" ht="16.5" x14ac:dyDescent="0.25">
      <c r="B63" s="70"/>
      <c r="C63" s="70"/>
      <c r="D63" s="70"/>
      <c r="G63" s="70"/>
      <c r="H63" s="70"/>
      <c r="I63" s="70"/>
    </row>
    <row r="65" spans="2:2" x14ac:dyDescent="0.25">
      <c r="B65" s="30" t="s">
        <v>83</v>
      </c>
    </row>
  </sheetData>
  <mergeCells count="13">
    <mergeCell ref="B7:E8"/>
    <mergeCell ref="F7:F8"/>
    <mergeCell ref="B1:I1"/>
    <mergeCell ref="B2:I2"/>
    <mergeCell ref="B3:I3"/>
    <mergeCell ref="B4:I4"/>
    <mergeCell ref="B5:I5"/>
    <mergeCell ref="G60:I60"/>
    <mergeCell ref="G61:I61"/>
    <mergeCell ref="G62:I62"/>
    <mergeCell ref="B60:D60"/>
    <mergeCell ref="B61:D61"/>
    <mergeCell ref="B62:D62"/>
  </mergeCells>
  <printOptions horizontalCentered="1"/>
  <pageMargins left="0.78740157480314965" right="0.78740157480314965" top="0.78740157480314965" bottom="0.59055118110236227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opLeftCell="A34" workbookViewId="0">
      <selection activeCell="B40" sqref="B40"/>
    </sheetView>
  </sheetViews>
  <sheetFormatPr baseColWidth="10" defaultRowHeight="16.5" x14ac:dyDescent="0.3"/>
  <cols>
    <col min="1" max="1" width="43.85546875" style="10" customWidth="1"/>
    <col min="2" max="2" width="11.7109375" style="10" customWidth="1"/>
    <col min="3" max="3" width="2.7109375" style="10" customWidth="1"/>
    <col min="4" max="5" width="11.7109375" style="10" customWidth="1"/>
    <col min="6" max="6" width="12.7109375" style="10" customWidth="1"/>
    <col min="7" max="7" width="37.7109375" style="10" bestFit="1" customWidth="1"/>
    <col min="8" max="8" width="12" style="10" bestFit="1" customWidth="1"/>
    <col min="9" max="9" width="17.7109375" style="10" bestFit="1" customWidth="1"/>
    <col min="10" max="10" width="26" style="10" bestFit="1" customWidth="1"/>
    <col min="11" max="12" width="11.42578125" style="10"/>
    <col min="13" max="13" width="10.7109375" style="10" bestFit="1" customWidth="1"/>
    <col min="14" max="14" width="7.28515625" style="10" bestFit="1" customWidth="1"/>
    <col min="15" max="15" width="10.7109375" style="10" bestFit="1" customWidth="1"/>
    <col min="16" max="16384" width="11.42578125" style="10"/>
  </cols>
  <sheetData>
    <row r="1" spans="1:10" s="3" customFormat="1" x14ac:dyDescent="0.3">
      <c r="A1" s="132" t="s">
        <v>26</v>
      </c>
      <c r="B1" s="1" t="s">
        <v>80</v>
      </c>
      <c r="C1" s="2"/>
      <c r="D1" s="1" t="s">
        <v>81</v>
      </c>
      <c r="E1" s="47"/>
      <c r="F1" s="3">
        <v>1000</v>
      </c>
      <c r="G1" s="137" t="s">
        <v>27</v>
      </c>
      <c r="H1" s="137" t="s">
        <v>28</v>
      </c>
      <c r="I1" s="4" t="s">
        <v>82</v>
      </c>
      <c r="J1" s="137" t="s">
        <v>29</v>
      </c>
    </row>
    <row r="2" spans="1:10" s="3" customFormat="1" x14ac:dyDescent="0.3">
      <c r="A2" s="133"/>
      <c r="B2" s="5" t="s">
        <v>30</v>
      </c>
      <c r="C2" s="6"/>
      <c r="D2" s="5" t="s">
        <v>30</v>
      </c>
      <c r="E2" s="47"/>
      <c r="G2" s="137"/>
      <c r="H2" s="137"/>
      <c r="I2" s="7" t="s">
        <v>30</v>
      </c>
      <c r="J2" s="137"/>
    </row>
    <row r="3" spans="1:10" x14ac:dyDescent="0.3">
      <c r="A3" s="19" t="s">
        <v>57</v>
      </c>
      <c r="B3" s="20" t="e">
        <f>+#REF!</f>
        <v>#REF!</v>
      </c>
      <c r="C3" s="21"/>
      <c r="D3" s="20" t="e">
        <f>+#REF!</f>
        <v>#REF!</v>
      </c>
      <c r="E3" s="47"/>
      <c r="F3" s="3"/>
      <c r="G3" s="11" t="s">
        <v>31</v>
      </c>
      <c r="H3" s="12" t="s">
        <v>32</v>
      </c>
      <c r="I3" s="13" t="e">
        <f>+B4</f>
        <v>#REF!</v>
      </c>
      <c r="J3" s="11"/>
    </row>
    <row r="4" spans="1:10" x14ac:dyDescent="0.3">
      <c r="A4" s="23" t="s">
        <v>3</v>
      </c>
      <c r="B4" s="24" t="e">
        <f>+#REF!</f>
        <v>#REF!</v>
      </c>
      <c r="C4" s="25"/>
      <c r="D4" s="24">
        <f>+[1]Balance!E14</f>
        <v>0</v>
      </c>
      <c r="E4" s="48"/>
      <c r="G4" s="11" t="s">
        <v>85</v>
      </c>
      <c r="H4" s="12" t="s">
        <v>86</v>
      </c>
      <c r="I4" s="13" t="e">
        <f>+B5</f>
        <v>#REF!</v>
      </c>
      <c r="J4" s="11"/>
    </row>
    <row r="5" spans="1:10" x14ac:dyDescent="0.3">
      <c r="A5" s="14" t="s">
        <v>33</v>
      </c>
      <c r="B5" s="15" t="e">
        <f>SUM(B3:B4)</f>
        <v>#REF!</v>
      </c>
      <c r="C5" s="14"/>
      <c r="D5" s="15" t="e">
        <f>SUM(D3:D4)</f>
        <v>#REF!</v>
      </c>
      <c r="E5" s="18"/>
      <c r="G5" s="138" t="s">
        <v>34</v>
      </c>
      <c r="H5" s="139"/>
      <c r="I5" s="16" t="e">
        <f>SUM(I3:I4)</f>
        <v>#REF!</v>
      </c>
      <c r="J5" s="11"/>
    </row>
    <row r="6" spans="1:10" x14ac:dyDescent="0.3">
      <c r="A6" s="17"/>
      <c r="B6" s="18"/>
      <c r="C6" s="17"/>
      <c r="D6" s="18"/>
      <c r="E6" s="18"/>
    </row>
    <row r="8" spans="1:10" x14ac:dyDescent="0.3">
      <c r="A8" s="132" t="s">
        <v>26</v>
      </c>
      <c r="B8" s="1" t="str">
        <f>+$B$1</f>
        <v>Dic/31/2012</v>
      </c>
      <c r="C8" s="2"/>
      <c r="D8" s="1" t="str">
        <f>+$D$1</f>
        <v>Dic/31/2011</v>
      </c>
      <c r="E8" s="47"/>
    </row>
    <row r="9" spans="1:10" x14ac:dyDescent="0.3">
      <c r="A9" s="133"/>
      <c r="B9" s="5" t="s">
        <v>30</v>
      </c>
      <c r="C9" s="6"/>
      <c r="D9" s="5" t="s">
        <v>30</v>
      </c>
      <c r="E9" s="47"/>
    </row>
    <row r="10" spans="1:10" x14ac:dyDescent="0.3">
      <c r="A10" s="19" t="s">
        <v>41</v>
      </c>
      <c r="B10" s="20" t="e">
        <f>+#REF!</f>
        <v>#REF!</v>
      </c>
      <c r="C10" s="21"/>
      <c r="D10" s="20">
        <f>+[1]Balance!E19</f>
        <v>0</v>
      </c>
      <c r="E10" s="48"/>
    </row>
    <row r="11" spans="1:10" x14ac:dyDescent="0.3">
      <c r="A11" s="23" t="s">
        <v>59</v>
      </c>
      <c r="B11" s="24" t="e">
        <f>+#REF!</f>
        <v>#REF!</v>
      </c>
      <c r="C11" s="25"/>
      <c r="D11" s="24">
        <v>0</v>
      </c>
      <c r="E11" s="48"/>
    </row>
    <row r="12" spans="1:10" x14ac:dyDescent="0.3">
      <c r="A12" s="14" t="s">
        <v>35</v>
      </c>
      <c r="B12" s="15" t="e">
        <f>SUM(B10:B11)</f>
        <v>#REF!</v>
      </c>
      <c r="C12" s="14"/>
      <c r="D12" s="15">
        <f>SUM(D10:D11)</f>
        <v>0</v>
      </c>
      <c r="E12" s="18"/>
    </row>
    <row r="13" spans="1:10" x14ac:dyDescent="0.3">
      <c r="A13" s="17"/>
      <c r="B13" s="18"/>
      <c r="C13" s="17"/>
      <c r="D13" s="18"/>
      <c r="E13" s="18"/>
    </row>
    <row r="14" spans="1:10" x14ac:dyDescent="0.3">
      <c r="A14" s="17"/>
      <c r="B14" s="18"/>
      <c r="C14" s="17"/>
      <c r="D14" s="18"/>
      <c r="E14" s="18"/>
    </row>
    <row r="15" spans="1:10" x14ac:dyDescent="0.3">
      <c r="A15" s="132" t="s">
        <v>26</v>
      </c>
      <c r="B15" s="1" t="str">
        <f>+$B$1</f>
        <v>Dic/31/2012</v>
      </c>
      <c r="C15" s="2"/>
      <c r="D15" s="1" t="str">
        <f>+$D$1</f>
        <v>Dic/31/2011</v>
      </c>
      <c r="E15" s="47"/>
    </row>
    <row r="16" spans="1:10" s="22" customFormat="1" x14ac:dyDescent="0.3">
      <c r="A16" s="133"/>
      <c r="B16" s="5" t="s">
        <v>30</v>
      </c>
      <c r="C16" s="6"/>
      <c r="D16" s="5" t="s">
        <v>30</v>
      </c>
      <c r="E16" s="47"/>
      <c r="F16" s="10"/>
    </row>
    <row r="17" spans="1:6" s="22" customFormat="1" x14ac:dyDescent="0.3">
      <c r="A17" s="19" t="s">
        <v>88</v>
      </c>
      <c r="B17" s="20" t="e">
        <f>+#REF!</f>
        <v>#REF!</v>
      </c>
      <c r="C17" s="21"/>
      <c r="D17" s="20" t="e">
        <f>+#REF!</f>
        <v>#REF!</v>
      </c>
      <c r="E17" s="48"/>
    </row>
    <row r="18" spans="1:6" s="22" customFormat="1" x14ac:dyDescent="0.3">
      <c r="A18" s="22" t="s">
        <v>95</v>
      </c>
      <c r="B18" s="20">
        <v>-5780</v>
      </c>
      <c r="C18" s="21"/>
      <c r="D18" s="20">
        <v>0</v>
      </c>
      <c r="E18" s="48"/>
    </row>
    <row r="19" spans="1:6" x14ac:dyDescent="0.3">
      <c r="A19" s="22" t="s">
        <v>93</v>
      </c>
      <c r="B19" s="20" t="e">
        <f>+#REF!</f>
        <v>#REF!</v>
      </c>
      <c r="C19" s="21"/>
      <c r="D19" s="20" t="e">
        <f>+#REF!</f>
        <v>#REF!</v>
      </c>
      <c r="E19" s="48"/>
    </row>
    <row r="20" spans="1:6" x14ac:dyDescent="0.3">
      <c r="A20" s="23" t="s">
        <v>96</v>
      </c>
      <c r="B20" s="24">
        <v>-1300</v>
      </c>
      <c r="C20" s="25"/>
      <c r="D20" s="24">
        <v>0</v>
      </c>
      <c r="E20" s="20"/>
      <c r="F20" s="22"/>
    </row>
    <row r="21" spans="1:6" x14ac:dyDescent="0.3">
      <c r="A21" s="14" t="s">
        <v>94</v>
      </c>
      <c r="B21" s="15" t="e">
        <f>SUM(B17:B20)</f>
        <v>#REF!</v>
      </c>
      <c r="C21" s="14"/>
      <c r="D21" s="15" t="e">
        <f>SUM(D17:D20)</f>
        <v>#REF!</v>
      </c>
      <c r="E21" s="18"/>
    </row>
    <row r="24" spans="1:6" x14ac:dyDescent="0.3">
      <c r="A24" s="132" t="s">
        <v>26</v>
      </c>
      <c r="B24" s="1" t="str">
        <f>+$B$1</f>
        <v>Dic/31/2012</v>
      </c>
      <c r="C24" s="2"/>
      <c r="D24" s="1" t="str">
        <f>+$D$1</f>
        <v>Dic/31/2011</v>
      </c>
      <c r="E24" s="47"/>
    </row>
    <row r="25" spans="1:6" s="22" customFormat="1" x14ac:dyDescent="0.3">
      <c r="A25" s="133"/>
      <c r="B25" s="5" t="s">
        <v>30</v>
      </c>
      <c r="C25" s="6"/>
      <c r="D25" s="5" t="s">
        <v>30</v>
      </c>
      <c r="E25" s="47"/>
      <c r="F25" s="10"/>
    </row>
    <row r="26" spans="1:6" s="22" customFormat="1" x14ac:dyDescent="0.3">
      <c r="A26" s="19" t="s">
        <v>71</v>
      </c>
      <c r="B26" s="20" t="e">
        <f>+#REF!</f>
        <v>#REF!</v>
      </c>
      <c r="C26" s="21"/>
      <c r="D26" s="20" t="e">
        <f>+#REF!</f>
        <v>#REF!</v>
      </c>
      <c r="E26" s="48"/>
    </row>
    <row r="27" spans="1:6" x14ac:dyDescent="0.3">
      <c r="A27" s="22" t="s">
        <v>7</v>
      </c>
      <c r="B27" s="20" t="e">
        <f>+#REF!</f>
        <v>#REF!</v>
      </c>
      <c r="C27" s="21"/>
      <c r="D27" s="20">
        <f>+[1]Balance!K14</f>
        <v>0</v>
      </c>
      <c r="E27" s="48"/>
    </row>
    <row r="28" spans="1:6" x14ac:dyDescent="0.3">
      <c r="A28" s="23" t="s">
        <v>53</v>
      </c>
      <c r="B28" s="24" t="e">
        <f>+#REF!</f>
        <v>#REF!</v>
      </c>
      <c r="C28" s="25"/>
      <c r="D28" s="24">
        <f>+[1]Balance!K15</f>
        <v>0</v>
      </c>
      <c r="E28" s="20"/>
      <c r="F28" s="22"/>
    </row>
    <row r="29" spans="1:6" x14ac:dyDescent="0.3">
      <c r="A29" s="14" t="s">
        <v>36</v>
      </c>
      <c r="B29" s="15" t="e">
        <f>SUM(B26:B28)</f>
        <v>#REF!</v>
      </c>
      <c r="C29" s="14"/>
      <c r="D29" s="15" t="e">
        <f>SUM(D26:D28)</f>
        <v>#REF!</v>
      </c>
      <c r="E29" s="18"/>
    </row>
    <row r="32" spans="1:6" x14ac:dyDescent="0.3">
      <c r="A32" s="132" t="s">
        <v>26</v>
      </c>
      <c r="B32" s="1" t="str">
        <f>+$B$1</f>
        <v>Dic/31/2012</v>
      </c>
      <c r="C32" s="2"/>
      <c r="D32" s="1" t="str">
        <f>+$D$1</f>
        <v>Dic/31/2011</v>
      </c>
      <c r="E32" s="47"/>
    </row>
    <row r="33" spans="1:5" x14ac:dyDescent="0.3">
      <c r="A33" s="133"/>
      <c r="B33" s="5" t="s">
        <v>30</v>
      </c>
      <c r="C33" s="6"/>
      <c r="D33" s="5" t="s">
        <v>30</v>
      </c>
      <c r="E33" s="47"/>
    </row>
    <row r="34" spans="1:5" x14ac:dyDescent="0.3">
      <c r="A34" s="8" t="s">
        <v>76</v>
      </c>
      <c r="B34" s="9" t="e">
        <f>+#REF!</f>
        <v>#REF!</v>
      </c>
      <c r="C34" s="9"/>
      <c r="D34" s="9" t="e">
        <f>+#REF!</f>
        <v>#REF!</v>
      </c>
      <c r="E34" s="48"/>
    </row>
    <row r="35" spans="1:5" x14ac:dyDescent="0.3">
      <c r="A35" s="14" t="s">
        <v>102</v>
      </c>
      <c r="B35" s="15" t="e">
        <f>+B34</f>
        <v>#REF!</v>
      </c>
      <c r="C35" s="14"/>
      <c r="D35" s="15" t="e">
        <f>+D34</f>
        <v>#REF!</v>
      </c>
      <c r="E35" s="18"/>
    </row>
    <row r="38" spans="1:5" x14ac:dyDescent="0.3">
      <c r="A38" s="132" t="s">
        <v>26</v>
      </c>
      <c r="B38" s="1" t="str">
        <f>+$B$1</f>
        <v>Dic/31/2012</v>
      </c>
      <c r="C38" s="2"/>
      <c r="D38" s="1" t="str">
        <f>+$D$1</f>
        <v>Dic/31/2011</v>
      </c>
      <c r="E38" s="47"/>
    </row>
    <row r="39" spans="1:5" x14ac:dyDescent="0.3">
      <c r="A39" s="133"/>
      <c r="B39" s="5" t="s">
        <v>30</v>
      </c>
      <c r="C39" s="6"/>
      <c r="D39" s="5" t="s">
        <v>30</v>
      </c>
      <c r="E39" s="47"/>
    </row>
    <row r="40" spans="1:5" x14ac:dyDescent="0.3">
      <c r="A40" s="8" t="s">
        <v>104</v>
      </c>
      <c r="B40" s="9" t="e">
        <f>+#REF!</f>
        <v>#REF!</v>
      </c>
      <c r="C40" s="9"/>
      <c r="D40" s="9" t="e">
        <f>+#REF!</f>
        <v>#REF!</v>
      </c>
      <c r="E40" s="48"/>
    </row>
    <row r="41" spans="1:5" x14ac:dyDescent="0.3">
      <c r="A41" s="14" t="s">
        <v>37</v>
      </c>
      <c r="B41" s="15" t="e">
        <f>+B40</f>
        <v>#REF!</v>
      </c>
      <c r="C41" s="14"/>
      <c r="D41" s="15" t="e">
        <f>+D40</f>
        <v>#REF!</v>
      </c>
      <c r="E41" s="18"/>
    </row>
    <row r="44" spans="1:5" x14ac:dyDescent="0.3">
      <c r="A44" s="132" t="s">
        <v>26</v>
      </c>
      <c r="B44" s="1" t="str">
        <f>+$B$1</f>
        <v>Dic/31/2012</v>
      </c>
      <c r="C44" s="2"/>
      <c r="D44" s="1" t="str">
        <f>+$D$1</f>
        <v>Dic/31/2011</v>
      </c>
      <c r="E44" s="47"/>
    </row>
    <row r="45" spans="1:5" x14ac:dyDescent="0.3">
      <c r="A45" s="133"/>
      <c r="B45" s="5" t="s">
        <v>30</v>
      </c>
      <c r="C45" s="6"/>
      <c r="D45" s="5" t="s">
        <v>30</v>
      </c>
      <c r="E45" s="47"/>
    </row>
    <row r="46" spans="1:5" x14ac:dyDescent="0.3">
      <c r="A46" s="8" t="s">
        <v>38</v>
      </c>
      <c r="B46" s="9">
        <f>+'Est. Act. FESA'!G53</f>
        <v>3075628.3348300001</v>
      </c>
      <c r="C46" s="9"/>
      <c r="D46" s="9">
        <f>+'Est. Act. FESA'!I53</f>
        <v>-56816.800999999992</v>
      </c>
      <c r="E46" s="48"/>
    </row>
    <row r="47" spans="1:5" x14ac:dyDescent="0.3">
      <c r="A47" s="14" t="s">
        <v>39</v>
      </c>
      <c r="B47" s="15">
        <f>+B46</f>
        <v>3075628.3348300001</v>
      </c>
      <c r="C47" s="14"/>
      <c r="D47" s="15">
        <f>+D46</f>
        <v>-56816.800999999992</v>
      </c>
      <c r="E47" s="18"/>
    </row>
    <row r="50" spans="1:5" x14ac:dyDescent="0.3">
      <c r="A50" s="132" t="s">
        <v>26</v>
      </c>
      <c r="B50" s="1" t="str">
        <f>+$B$1</f>
        <v>Dic/31/2012</v>
      </c>
      <c r="C50" s="2"/>
      <c r="D50" s="1" t="str">
        <f>+$D$1</f>
        <v>Dic/31/2011</v>
      </c>
      <c r="E50" s="47"/>
    </row>
    <row r="51" spans="1:5" x14ac:dyDescent="0.3">
      <c r="A51" s="133"/>
      <c r="B51" s="5" t="s">
        <v>30</v>
      </c>
      <c r="C51" s="6"/>
      <c r="D51" s="5" t="s">
        <v>30</v>
      </c>
      <c r="E51" s="47"/>
    </row>
    <row r="52" spans="1:5" x14ac:dyDescent="0.3">
      <c r="A52" s="8" t="s">
        <v>13</v>
      </c>
      <c r="B52" s="9">
        <f>+'Est. Act. FESA'!G15</f>
        <v>3190438.1288899998</v>
      </c>
      <c r="C52" s="9"/>
      <c r="D52" s="9">
        <f>+'Est. Act. FESA'!I15</f>
        <v>129978.68136</v>
      </c>
      <c r="E52" s="48"/>
    </row>
    <row r="53" spans="1:5" x14ac:dyDescent="0.3">
      <c r="A53" s="14" t="s">
        <v>40</v>
      </c>
      <c r="B53" s="15">
        <f>+B52</f>
        <v>3190438.1288899998</v>
      </c>
      <c r="C53" s="14"/>
      <c r="D53" s="15">
        <f>+D52</f>
        <v>129978.68136</v>
      </c>
      <c r="E53" s="18"/>
    </row>
    <row r="56" spans="1:5" x14ac:dyDescent="0.3">
      <c r="A56" s="132" t="s">
        <v>26</v>
      </c>
      <c r="B56" s="1" t="str">
        <f>+$B$1</f>
        <v>Dic/31/2012</v>
      </c>
      <c r="C56" s="2"/>
      <c r="D56" s="1" t="str">
        <f>+$D$1</f>
        <v>Dic/31/2011</v>
      </c>
      <c r="E56" s="47"/>
    </row>
    <row r="57" spans="1:5" x14ac:dyDescent="0.3">
      <c r="A57" s="133"/>
      <c r="B57" s="5" t="s">
        <v>30</v>
      </c>
      <c r="C57" s="6"/>
      <c r="D57" s="5" t="s">
        <v>30</v>
      </c>
      <c r="E57" s="47"/>
    </row>
    <row r="58" spans="1:5" x14ac:dyDescent="0.3">
      <c r="A58" s="19" t="s">
        <v>16</v>
      </c>
      <c r="B58" s="20">
        <f>+'Est. Act. FESA'!G24</f>
        <v>1798385.4831900001</v>
      </c>
      <c r="C58" s="21"/>
      <c r="D58" s="20">
        <f>+'Est. Act. FESA'!I24</f>
        <v>147049.22435999999</v>
      </c>
      <c r="E58" s="20"/>
    </row>
    <row r="59" spans="1:5" x14ac:dyDescent="0.3">
      <c r="A59" s="22" t="s">
        <v>77</v>
      </c>
      <c r="B59" s="20">
        <f>+'Est. Act. FESA'!G25</f>
        <v>25061.754300000001</v>
      </c>
      <c r="C59" s="21"/>
      <c r="D59" s="20">
        <f>+'Est. Act. FESA'!I25</f>
        <v>25377.308000000001</v>
      </c>
      <c r="E59" s="20"/>
    </row>
    <row r="60" spans="1:5" x14ac:dyDescent="0.3">
      <c r="A60" s="22" t="s">
        <v>17</v>
      </c>
      <c r="B60" s="20">
        <f>+'Est. Act. FESA'!G26</f>
        <v>244162.652</v>
      </c>
      <c r="C60" s="21"/>
      <c r="D60" s="20">
        <f>+'Est. Act. FESA'!I26</f>
        <v>0</v>
      </c>
      <c r="E60" s="20"/>
    </row>
    <row r="61" spans="1:5" x14ac:dyDescent="0.3">
      <c r="A61" s="22" t="s">
        <v>41</v>
      </c>
      <c r="B61" s="20">
        <f>+'Est. Act. FESA'!G27</f>
        <v>48702.85</v>
      </c>
      <c r="C61" s="21"/>
      <c r="D61" s="20">
        <f>+'Est. Act. FESA'!I27</f>
        <v>4968.3500000000004</v>
      </c>
      <c r="E61" s="20"/>
    </row>
    <row r="62" spans="1:5" x14ac:dyDescent="0.3">
      <c r="A62" s="23" t="s">
        <v>19</v>
      </c>
      <c r="B62" s="24">
        <f>+'Est. Act. FESA'!G28</f>
        <v>824626.92976999993</v>
      </c>
      <c r="C62" s="25"/>
      <c r="D62" s="24">
        <f>+'Est. Act. FESA'!I28</f>
        <v>9400.6</v>
      </c>
      <c r="E62" s="20"/>
    </row>
    <row r="63" spans="1:5" x14ac:dyDescent="0.3">
      <c r="A63" s="14" t="s">
        <v>42</v>
      </c>
      <c r="B63" s="15">
        <f>SUM(B58:B62)</f>
        <v>2940939.6692599999</v>
      </c>
      <c r="C63" s="14"/>
      <c r="D63" s="15">
        <f>SUM(D58:D62)</f>
        <v>186795.48235999999</v>
      </c>
      <c r="E63" s="18"/>
    </row>
    <row r="64" spans="1:5" x14ac:dyDescent="0.3">
      <c r="D64" s="49"/>
    </row>
    <row r="66" spans="1:14" x14ac:dyDescent="0.3">
      <c r="A66" s="132" t="s">
        <v>26</v>
      </c>
      <c r="B66" s="1" t="str">
        <f>+$B$1</f>
        <v>Dic/31/2012</v>
      </c>
      <c r="C66" s="2"/>
      <c r="D66" s="1" t="str">
        <f>+$D$1</f>
        <v>Dic/31/2011</v>
      </c>
    </row>
    <row r="67" spans="1:14" x14ac:dyDescent="0.3">
      <c r="A67" s="133"/>
      <c r="B67" s="5" t="s">
        <v>30</v>
      </c>
      <c r="C67" s="6"/>
      <c r="D67" s="5" t="s">
        <v>30</v>
      </c>
    </row>
    <row r="68" spans="1:14" x14ac:dyDescent="0.3">
      <c r="A68" s="8" t="s">
        <v>19</v>
      </c>
      <c r="B68" s="9">
        <f>+'Est. Act. FESA'!G31</f>
        <v>1886796.6717999999</v>
      </c>
      <c r="C68" s="9"/>
      <c r="D68" s="9">
        <f>+'Est. Act. FESA'!I31</f>
        <v>0</v>
      </c>
    </row>
    <row r="69" spans="1:14" x14ac:dyDescent="0.3">
      <c r="A69" s="14" t="s">
        <v>60</v>
      </c>
      <c r="B69" s="15">
        <f>+B68</f>
        <v>1886796.6717999999</v>
      </c>
      <c r="C69" s="14"/>
      <c r="D69" s="15">
        <f>+D68</f>
        <v>0</v>
      </c>
    </row>
    <row r="70" spans="1:14" x14ac:dyDescent="0.3">
      <c r="F70" s="59" t="s">
        <v>62</v>
      </c>
      <c r="G70" s="59" t="s">
        <v>63</v>
      </c>
      <c r="I70" s="62">
        <v>71700</v>
      </c>
      <c r="K70" s="60"/>
      <c r="L70" s="60"/>
    </row>
    <row r="71" spans="1:14" x14ac:dyDescent="0.3">
      <c r="F71" s="59" t="s">
        <v>64</v>
      </c>
      <c r="G71" s="59" t="s">
        <v>65</v>
      </c>
      <c r="I71" s="62">
        <v>1970983</v>
      </c>
      <c r="K71" s="60"/>
      <c r="L71" s="60"/>
    </row>
    <row r="72" spans="1:14" x14ac:dyDescent="0.3">
      <c r="A72" s="132" t="s">
        <v>26</v>
      </c>
      <c r="B72" s="1" t="str">
        <f>+$B$1</f>
        <v>Dic/31/2012</v>
      </c>
      <c r="C72" s="2"/>
      <c r="D72" s="1" t="str">
        <f>+$D$1</f>
        <v>Dic/31/2011</v>
      </c>
      <c r="F72" s="59" t="s">
        <v>66</v>
      </c>
      <c r="G72" s="59" t="s">
        <v>67</v>
      </c>
      <c r="I72" s="62">
        <v>6500</v>
      </c>
      <c r="K72" s="60"/>
      <c r="L72" s="60"/>
    </row>
    <row r="73" spans="1:14" x14ac:dyDescent="0.3">
      <c r="A73" s="133"/>
      <c r="B73" s="5" t="s">
        <v>30</v>
      </c>
      <c r="C73" s="6"/>
      <c r="D73" s="5" t="s">
        <v>30</v>
      </c>
      <c r="F73" s="59" t="s">
        <v>68</v>
      </c>
      <c r="G73" s="59" t="s">
        <v>69</v>
      </c>
      <c r="I73" s="62">
        <v>111424</v>
      </c>
      <c r="K73" s="60"/>
      <c r="L73" s="60"/>
    </row>
    <row r="74" spans="1:14" x14ac:dyDescent="0.3">
      <c r="A74" s="8" t="s">
        <v>79</v>
      </c>
      <c r="B74" s="9">
        <f>+'Est. Act. FESA'!G34</f>
        <v>0</v>
      </c>
      <c r="C74" s="9"/>
      <c r="D74" s="9" t="e">
        <f>+'Est. Act. FESA'!#REF!</f>
        <v>#REF!</v>
      </c>
      <c r="F74" s="59"/>
      <c r="I74" s="63"/>
      <c r="K74" s="60"/>
      <c r="L74" s="60"/>
    </row>
    <row r="75" spans="1:14" x14ac:dyDescent="0.3">
      <c r="A75" s="14" t="s">
        <v>60</v>
      </c>
      <c r="B75" s="15">
        <f>+B74</f>
        <v>0</v>
      </c>
      <c r="C75" s="14"/>
      <c r="D75" s="15" t="e">
        <f>+D74</f>
        <v>#REF!</v>
      </c>
      <c r="F75" s="136" t="s">
        <v>70</v>
      </c>
      <c r="G75" s="136"/>
      <c r="I75" s="64">
        <f>SUM(I70:I74)</f>
        <v>2160607</v>
      </c>
      <c r="K75" s="60"/>
      <c r="L75" s="61"/>
      <c r="M75" s="60"/>
      <c r="N75" s="60"/>
    </row>
    <row r="78" spans="1:14" x14ac:dyDescent="0.3">
      <c r="A78" s="132" t="s">
        <v>101</v>
      </c>
      <c r="B78" s="1" t="str">
        <f>+$B$1</f>
        <v>Dic/31/2012</v>
      </c>
      <c r="C78" s="2"/>
      <c r="D78" s="1" t="str">
        <f>+$D$1</f>
        <v>Dic/31/2011</v>
      </c>
    </row>
    <row r="79" spans="1:14" x14ac:dyDescent="0.3">
      <c r="A79" s="133"/>
      <c r="B79" s="5" t="s">
        <v>30</v>
      </c>
      <c r="C79" s="6"/>
      <c r="D79" s="5" t="s">
        <v>30</v>
      </c>
    </row>
    <row r="80" spans="1:14" x14ac:dyDescent="0.3">
      <c r="A80" s="22" t="s">
        <v>98</v>
      </c>
      <c r="B80" s="66">
        <v>31289.763999999999</v>
      </c>
      <c r="C80" s="22"/>
      <c r="D80" s="22">
        <v>0</v>
      </c>
    </row>
    <row r="81" spans="1:4" x14ac:dyDescent="0.3">
      <c r="A81" s="22" t="s">
        <v>97</v>
      </c>
      <c r="B81" s="66">
        <v>24358.125</v>
      </c>
      <c r="C81" s="22"/>
      <c r="D81" s="22">
        <v>0</v>
      </c>
    </row>
    <row r="82" spans="1:4" x14ac:dyDescent="0.3">
      <c r="A82" s="22" t="s">
        <v>105</v>
      </c>
      <c r="B82" s="66">
        <f>+'Est. Act. FESA'!G25</f>
        <v>25061.754300000001</v>
      </c>
      <c r="C82" s="22"/>
      <c r="D82" s="22">
        <v>0</v>
      </c>
    </row>
    <row r="83" spans="1:4" x14ac:dyDescent="0.3">
      <c r="A83" s="22" t="s">
        <v>106</v>
      </c>
      <c r="B83" s="71">
        <v>24719.850850000003</v>
      </c>
      <c r="C83" s="22"/>
      <c r="D83" s="22">
        <v>0</v>
      </c>
    </row>
    <row r="84" spans="1:4" x14ac:dyDescent="0.3">
      <c r="A84" s="72" t="s">
        <v>107</v>
      </c>
      <c r="B84" s="134">
        <f>SUM(B80:B83)</f>
        <v>105429.49415</v>
      </c>
      <c r="C84" s="72"/>
      <c r="D84" s="134">
        <f>SUM(D80:D83)</f>
        <v>0</v>
      </c>
    </row>
    <row r="85" spans="1:4" x14ac:dyDescent="0.3">
      <c r="A85" s="73" t="s">
        <v>108</v>
      </c>
      <c r="B85" s="135"/>
      <c r="C85" s="73"/>
      <c r="D85" s="135"/>
    </row>
    <row r="86" spans="1:4" x14ac:dyDescent="0.3">
      <c r="A86" s="17"/>
      <c r="B86" s="18"/>
      <c r="C86" s="17"/>
      <c r="D86" s="18"/>
    </row>
    <row r="88" spans="1:4" x14ac:dyDescent="0.3">
      <c r="A88" s="132" t="s">
        <v>101</v>
      </c>
      <c r="B88" s="1" t="str">
        <f>+$B$1</f>
        <v>Dic/31/2012</v>
      </c>
      <c r="C88" s="2"/>
      <c r="D88" s="1" t="str">
        <f>+$D$1</f>
        <v>Dic/31/2011</v>
      </c>
    </row>
    <row r="89" spans="1:4" x14ac:dyDescent="0.3">
      <c r="A89" s="133"/>
      <c r="B89" s="5" t="s">
        <v>30</v>
      </c>
      <c r="C89" s="6"/>
      <c r="D89" s="5" t="s">
        <v>30</v>
      </c>
    </row>
    <row r="90" spans="1:4" x14ac:dyDescent="0.3">
      <c r="A90" s="22" t="s">
        <v>99</v>
      </c>
      <c r="B90" s="66">
        <v>4143.7560000000003</v>
      </c>
      <c r="D90" s="22">
        <v>0</v>
      </c>
    </row>
    <row r="91" spans="1:4" x14ac:dyDescent="0.3">
      <c r="A91" s="22" t="s">
        <v>100</v>
      </c>
      <c r="B91" s="66">
        <v>20576.094850000001</v>
      </c>
      <c r="D91" s="22">
        <v>0</v>
      </c>
    </row>
    <row r="92" spans="1:4" x14ac:dyDescent="0.3">
      <c r="A92" s="14" t="s">
        <v>109</v>
      </c>
      <c r="B92" s="15">
        <f>SUM(B90:B91)</f>
        <v>24719.850850000003</v>
      </c>
      <c r="C92" s="14"/>
      <c r="D92" s="15">
        <f>SUM(D90:D91)</f>
        <v>0</v>
      </c>
    </row>
  </sheetData>
  <mergeCells count="20">
    <mergeCell ref="F75:G75"/>
    <mergeCell ref="J1:J2"/>
    <mergeCell ref="G5:H5"/>
    <mergeCell ref="A24:A25"/>
    <mergeCell ref="A32:A33"/>
    <mergeCell ref="A44:A45"/>
    <mergeCell ref="A66:A67"/>
    <mergeCell ref="A8:A9"/>
    <mergeCell ref="A1:A2"/>
    <mergeCell ref="G1:G2"/>
    <mergeCell ref="H1:H2"/>
    <mergeCell ref="A50:A51"/>
    <mergeCell ref="A56:A57"/>
    <mergeCell ref="A72:A73"/>
    <mergeCell ref="A15:A16"/>
    <mergeCell ref="A88:A89"/>
    <mergeCell ref="B84:B85"/>
    <mergeCell ref="D84:D85"/>
    <mergeCell ref="A78:A79"/>
    <mergeCell ref="A38:A39"/>
  </mergeCells>
  <pageMargins left="0.7" right="0.7" top="0.75" bottom="0.75" header="0.3" footer="0.3"/>
  <pageSetup paperSize="9" orientation="portrait" r:id="rId1"/>
  <ignoredErrors>
    <ignoredError sqref="H3:H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zoomScaleNormal="100" workbookViewId="0">
      <selection activeCell="B5" sqref="B5:L5"/>
    </sheetView>
  </sheetViews>
  <sheetFormatPr baseColWidth="10" defaultRowHeight="12.75" x14ac:dyDescent="0.25"/>
  <cols>
    <col min="1" max="1" width="1" style="30" customWidth="1"/>
    <col min="2" max="2" width="28.140625" style="30" customWidth="1"/>
    <col min="3" max="3" width="4.85546875" style="30" hidden="1" customWidth="1"/>
    <col min="4" max="4" width="12.28515625" style="38" bestFit="1" customWidth="1"/>
    <col min="5" max="5" width="0.7109375" style="30" customWidth="1"/>
    <col min="6" max="6" width="12.140625" style="30" bestFit="1" customWidth="1"/>
    <col min="7" max="7" width="2.7109375" style="30" customWidth="1"/>
    <col min="8" max="8" width="28.140625" style="30" customWidth="1"/>
    <col min="9" max="9" width="4.5703125" style="41" hidden="1" customWidth="1"/>
    <col min="10" max="10" width="10.85546875" style="30" bestFit="1" customWidth="1"/>
    <col min="11" max="11" width="0.7109375" style="30" customWidth="1"/>
    <col min="12" max="12" width="12.140625" style="30" bestFit="1" customWidth="1"/>
    <col min="13" max="13" width="1" style="30" customWidth="1"/>
    <col min="14" max="14" width="11.85546875" style="30" bestFit="1" customWidth="1"/>
    <col min="15" max="15" width="1.42578125" style="30" customWidth="1"/>
    <col min="16" max="16384" width="11.42578125" style="30"/>
  </cols>
  <sheetData>
    <row r="1" spans="2:14" ht="16.5" x14ac:dyDescent="0.25">
      <c r="B1" s="128" t="s">
        <v>61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N1" s="30">
        <v>1000</v>
      </c>
    </row>
    <row r="2" spans="2:14" ht="16.5" x14ac:dyDescent="0.25">
      <c r="B2" s="128" t="s">
        <v>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2:14" ht="16.5" x14ac:dyDescent="0.25">
      <c r="B3" s="128" t="s">
        <v>123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2:14" ht="16.5" x14ac:dyDescent="0.25">
      <c r="B4" s="128" t="s">
        <v>49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2:14" ht="16.5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8" spans="2:14" s="53" customFormat="1" ht="13.5" x14ac:dyDescent="0.25">
      <c r="B8" s="126" t="s">
        <v>20</v>
      </c>
      <c r="C8" s="126" t="s">
        <v>43</v>
      </c>
      <c r="D8" s="58" t="s">
        <v>44</v>
      </c>
      <c r="E8" s="67"/>
      <c r="F8" s="58" t="s">
        <v>45</v>
      </c>
      <c r="H8" s="127" t="s">
        <v>46</v>
      </c>
      <c r="I8" s="126" t="s">
        <v>43</v>
      </c>
      <c r="J8" s="58" t="s">
        <v>44</v>
      </c>
      <c r="K8" s="67"/>
      <c r="L8" s="58" t="s">
        <v>45</v>
      </c>
      <c r="N8" s="54"/>
    </row>
    <row r="9" spans="2:14" x14ac:dyDescent="0.25">
      <c r="B9" s="126"/>
      <c r="C9" s="126"/>
      <c r="D9" s="57">
        <v>41455</v>
      </c>
      <c r="E9" s="37"/>
      <c r="F9" s="57">
        <v>41090</v>
      </c>
      <c r="G9" s="36"/>
      <c r="H9" s="126"/>
      <c r="I9" s="126"/>
      <c r="J9" s="57">
        <v>41455</v>
      </c>
      <c r="K9" s="37"/>
      <c r="L9" s="57">
        <v>41090</v>
      </c>
      <c r="N9" s="32"/>
    </row>
    <row r="10" spans="2:14" x14ac:dyDescent="0.25">
      <c r="B10" s="106"/>
      <c r="C10" s="106"/>
      <c r="D10" s="37"/>
      <c r="E10" s="37"/>
      <c r="F10" s="37"/>
      <c r="G10" s="36"/>
      <c r="H10" s="106"/>
      <c r="I10" s="106"/>
      <c r="J10" s="37"/>
      <c r="K10" s="37"/>
      <c r="L10" s="37"/>
      <c r="N10" s="32"/>
    </row>
    <row r="11" spans="2:14" x14ac:dyDescent="0.25">
      <c r="B11" s="34"/>
      <c r="E11" s="36"/>
      <c r="F11" s="38"/>
      <c r="I11" s="39"/>
    </row>
    <row r="12" spans="2:14" ht="16.5" x14ac:dyDescent="0.25">
      <c r="B12" s="33" t="s">
        <v>1</v>
      </c>
      <c r="C12" s="106"/>
      <c r="D12" s="81">
        <f>+D15+D17+D20</f>
        <v>2866703.7522</v>
      </c>
      <c r="E12" s="35"/>
      <c r="F12" s="81">
        <f>+F15+F17+F20</f>
        <v>0</v>
      </c>
      <c r="H12" s="33" t="s">
        <v>5</v>
      </c>
      <c r="I12" s="103"/>
      <c r="J12" s="82">
        <f>+J15+J17+J20</f>
        <v>249153.58322</v>
      </c>
      <c r="K12" s="35"/>
      <c r="L12" s="83">
        <f>+L15+L17+L20</f>
        <v>56816.800999999999</v>
      </c>
    </row>
    <row r="13" spans="2:14" x14ac:dyDescent="0.25">
      <c r="C13" s="106"/>
      <c r="D13" s="41"/>
      <c r="F13" s="41"/>
      <c r="H13" s="50"/>
      <c r="I13" s="106"/>
      <c r="J13" s="41"/>
      <c r="L13" s="44"/>
    </row>
    <row r="15" spans="2:14" ht="16.5" customHeight="1" x14ac:dyDescent="0.25">
      <c r="B15" s="34" t="s">
        <v>2</v>
      </c>
      <c r="C15" s="106">
        <v>4</v>
      </c>
      <c r="D15" s="102">
        <v>40781.328200000004</v>
      </c>
      <c r="F15" s="102">
        <f>SUM(F16:F17)</f>
        <v>0</v>
      </c>
      <c r="H15" s="51" t="s">
        <v>6</v>
      </c>
      <c r="I15" s="106">
        <v>7</v>
      </c>
      <c r="J15" s="102">
        <v>46073.599999999999</v>
      </c>
      <c r="L15" s="102">
        <v>30101.16</v>
      </c>
    </row>
    <row r="16" spans="2:14" x14ac:dyDescent="0.25">
      <c r="D16" s="104"/>
      <c r="L16" s="92"/>
    </row>
    <row r="17" spans="2:16" ht="13.5" customHeight="1" x14ac:dyDescent="0.25">
      <c r="B17" s="34" t="s">
        <v>118</v>
      </c>
      <c r="C17" s="106"/>
      <c r="D17" s="119">
        <v>2748632.818</v>
      </c>
      <c r="F17" s="118">
        <v>0</v>
      </c>
      <c r="H17" s="34" t="s">
        <v>74</v>
      </c>
      <c r="J17" s="118">
        <v>29091.779899999998</v>
      </c>
      <c r="L17" s="118">
        <v>0</v>
      </c>
    </row>
    <row r="18" spans="2:16" ht="14.25" customHeight="1" x14ac:dyDescent="0.25">
      <c r="B18" s="34" t="s">
        <v>119</v>
      </c>
      <c r="D18" s="119"/>
      <c r="F18" s="118"/>
      <c r="H18" s="34" t="s">
        <v>75</v>
      </c>
      <c r="I18" s="106"/>
      <c r="J18" s="118"/>
      <c r="L18" s="118"/>
    </row>
    <row r="19" spans="2:16" x14ac:dyDescent="0.25">
      <c r="I19" s="106"/>
      <c r="J19" s="102"/>
      <c r="L19" s="102"/>
    </row>
    <row r="20" spans="2:16" ht="15" customHeight="1" x14ac:dyDescent="0.25">
      <c r="B20" s="34" t="s">
        <v>126</v>
      </c>
      <c r="D20" s="92">
        <v>77289.606</v>
      </c>
      <c r="F20" s="30">
        <v>0</v>
      </c>
      <c r="H20" s="34" t="s">
        <v>103</v>
      </c>
      <c r="I20" s="106"/>
      <c r="J20" s="102">
        <v>173988.20332</v>
      </c>
      <c r="L20" s="102">
        <v>26715.641</v>
      </c>
    </row>
    <row r="21" spans="2:16" x14ac:dyDescent="0.25">
      <c r="D21" s="92"/>
      <c r="F21" s="34"/>
      <c r="I21" s="106"/>
      <c r="J21" s="92"/>
      <c r="L21" s="92"/>
    </row>
    <row r="22" spans="2:16" ht="14.25" customHeight="1" x14ac:dyDescent="0.25">
      <c r="D22" s="118"/>
      <c r="F22" s="93"/>
      <c r="I22" s="106"/>
      <c r="J22" s="92"/>
      <c r="L22" s="92"/>
    </row>
    <row r="23" spans="2:16" x14ac:dyDescent="0.25">
      <c r="D23" s="118"/>
      <c r="F23" s="93"/>
      <c r="H23" s="34"/>
      <c r="I23" s="106"/>
      <c r="J23" s="95"/>
      <c r="L23" s="95"/>
    </row>
    <row r="24" spans="2:16" ht="16.5" x14ac:dyDescent="0.25">
      <c r="B24" s="33" t="s">
        <v>92</v>
      </c>
      <c r="D24" s="91">
        <v>0</v>
      </c>
      <c r="F24" s="91">
        <v>0</v>
      </c>
      <c r="I24" s="106"/>
      <c r="J24" s="95"/>
      <c r="L24" s="95"/>
    </row>
    <row r="25" spans="2:16" ht="13.5" customHeight="1" x14ac:dyDescent="0.25">
      <c r="E25" s="35"/>
      <c r="F25" s="90"/>
      <c r="H25" s="33" t="s">
        <v>8</v>
      </c>
      <c r="I25" s="106"/>
      <c r="J25" s="104">
        <v>2617550.1689800001</v>
      </c>
      <c r="L25" s="82">
        <v>-56816.800999999992</v>
      </c>
    </row>
    <row r="26" spans="2:16" ht="15" customHeight="1" x14ac:dyDescent="0.25">
      <c r="B26" s="34" t="s">
        <v>87</v>
      </c>
      <c r="C26" s="106"/>
      <c r="D26" s="75">
        <f>SUM(D27:D27)</f>
        <v>0</v>
      </c>
      <c r="F26" s="75">
        <f>SUM(F27:F27)</f>
        <v>0</v>
      </c>
      <c r="I26" s="30"/>
    </row>
    <row r="27" spans="2:16" ht="12.75" customHeight="1" x14ac:dyDescent="0.25">
      <c r="C27" s="106"/>
      <c r="D27" s="104"/>
      <c r="F27" s="92"/>
      <c r="H27" s="34"/>
      <c r="I27" s="106"/>
      <c r="J27" s="75"/>
      <c r="L27" s="75"/>
    </row>
    <row r="28" spans="2:16" x14ac:dyDescent="0.25">
      <c r="C28" s="106"/>
      <c r="D28" s="104"/>
      <c r="F28" s="102"/>
      <c r="I28" s="106"/>
      <c r="J28" s="104"/>
      <c r="L28" s="102"/>
      <c r="N28" s="32"/>
    </row>
    <row r="29" spans="2:16" x14ac:dyDescent="0.25">
      <c r="I29" s="106"/>
      <c r="J29" s="41"/>
      <c r="N29" s="32"/>
    </row>
    <row r="30" spans="2:16" ht="16.5" x14ac:dyDescent="0.25">
      <c r="B30" s="84" t="s">
        <v>4</v>
      </c>
      <c r="C30" s="103"/>
      <c r="D30" s="85">
        <f>+D12+D24</f>
        <v>2866703.7522</v>
      </c>
      <c r="E30" s="86"/>
      <c r="F30" s="85">
        <f>+F12+F24</f>
        <v>0</v>
      </c>
      <c r="G30" s="35"/>
      <c r="H30" s="84" t="s">
        <v>9</v>
      </c>
      <c r="I30" s="103"/>
      <c r="J30" s="85">
        <f>+J12+J25</f>
        <v>2866703.7522</v>
      </c>
      <c r="K30" s="86"/>
      <c r="L30" s="85">
        <f>+L12+L25</f>
        <v>0</v>
      </c>
      <c r="N30" s="88">
        <f>+D30-J30</f>
        <v>0</v>
      </c>
      <c r="O30" s="34"/>
      <c r="P30" s="88">
        <f>+F30-L30</f>
        <v>0</v>
      </c>
    </row>
    <row r="31" spans="2:16" x14ac:dyDescent="0.25">
      <c r="N31" s="32"/>
    </row>
    <row r="32" spans="2:16" x14ac:dyDescent="0.25">
      <c r="N32" s="32"/>
    </row>
    <row r="36" spans="1:17" x14ac:dyDescent="0.25">
      <c r="B36" s="27"/>
      <c r="C36" s="27"/>
      <c r="D36" s="28"/>
      <c r="E36" s="29"/>
      <c r="F36" s="29"/>
      <c r="H36" s="27"/>
      <c r="I36" s="27"/>
      <c r="J36" s="28"/>
      <c r="K36" s="31"/>
      <c r="L36" s="31"/>
    </row>
    <row r="37" spans="1:17" ht="16.5" x14ac:dyDescent="0.25">
      <c r="A37" s="35"/>
      <c r="B37" s="33" t="s">
        <v>21</v>
      </c>
      <c r="C37" s="35"/>
      <c r="D37" s="33"/>
      <c r="E37" s="103"/>
      <c r="F37" s="103"/>
      <c r="G37" s="35"/>
      <c r="H37" s="33" t="s">
        <v>22</v>
      </c>
      <c r="I37" s="35"/>
      <c r="J37" s="33"/>
      <c r="K37" s="103"/>
      <c r="L37" s="55"/>
    </row>
    <row r="38" spans="1:17" ht="16.5" x14ac:dyDescent="0.25">
      <c r="A38" s="35"/>
      <c r="B38" s="35" t="s">
        <v>56</v>
      </c>
      <c r="C38" s="35"/>
      <c r="D38" s="35"/>
      <c r="E38" s="52"/>
      <c r="F38" s="52"/>
      <c r="G38" s="35"/>
      <c r="H38" s="35" t="s">
        <v>124</v>
      </c>
      <c r="I38" s="35"/>
      <c r="J38" s="35"/>
      <c r="K38" s="52"/>
      <c r="L38" s="55"/>
    </row>
    <row r="39" spans="1:17" ht="16.5" x14ac:dyDescent="0.25">
      <c r="A39" s="35"/>
      <c r="B39" s="35" t="s">
        <v>84</v>
      </c>
      <c r="C39" s="35"/>
      <c r="D39" s="35"/>
      <c r="E39" s="52"/>
      <c r="F39" s="52"/>
      <c r="G39" s="35"/>
      <c r="H39" s="35" t="s">
        <v>125</v>
      </c>
      <c r="I39" s="35"/>
      <c r="J39" s="35"/>
      <c r="K39" s="52"/>
      <c r="L39" s="55"/>
    </row>
    <row r="40" spans="1:17" ht="16.5" x14ac:dyDescent="0.25">
      <c r="A40" s="35"/>
      <c r="B40" s="35"/>
      <c r="C40" s="35"/>
      <c r="D40" s="35"/>
      <c r="E40" s="52"/>
      <c r="F40" s="52"/>
      <c r="G40" s="35"/>
      <c r="H40" s="35"/>
      <c r="I40" s="35"/>
      <c r="J40" s="35"/>
      <c r="K40" s="52"/>
      <c r="L40" s="55"/>
    </row>
    <row r="41" spans="1:17" ht="16.5" x14ac:dyDescent="0.25">
      <c r="A41" s="35"/>
      <c r="B41" s="35"/>
      <c r="C41" s="35"/>
      <c r="D41" s="35"/>
      <c r="E41" s="52"/>
      <c r="F41" s="52"/>
      <c r="G41" s="35"/>
      <c r="H41" s="35"/>
      <c r="I41" s="35"/>
      <c r="J41" s="35"/>
      <c r="K41" s="52"/>
      <c r="L41" s="55"/>
    </row>
    <row r="43" spans="1:17" x14ac:dyDescent="0.25">
      <c r="B43" s="30" t="s">
        <v>83</v>
      </c>
      <c r="N43" s="32"/>
    </row>
    <row r="44" spans="1:17" s="35" customFormat="1" ht="16.5" x14ac:dyDescent="0.25">
      <c r="A44" s="30"/>
      <c r="B44" s="30"/>
      <c r="C44" s="30"/>
      <c r="D44" s="38"/>
      <c r="E44" s="30"/>
      <c r="F44" s="30"/>
      <c r="G44" s="30"/>
      <c r="H44" s="30"/>
      <c r="I44" s="41"/>
      <c r="J44" s="30"/>
      <c r="K44" s="30"/>
      <c r="L44" s="30"/>
      <c r="N44" s="56"/>
      <c r="Q44" s="30"/>
    </row>
    <row r="45" spans="1:17" s="35" customFormat="1" ht="16.5" x14ac:dyDescent="0.25">
      <c r="A45" s="30"/>
      <c r="B45" s="30"/>
      <c r="C45" s="30"/>
      <c r="D45" s="38"/>
      <c r="E45" s="30"/>
      <c r="F45" s="30"/>
      <c r="G45" s="30"/>
      <c r="H45" s="30"/>
      <c r="I45" s="41"/>
      <c r="J45" s="30"/>
      <c r="K45" s="30"/>
      <c r="L45" s="30"/>
      <c r="N45" s="56"/>
      <c r="Q45" s="30"/>
    </row>
    <row r="46" spans="1:17" s="35" customFormat="1" ht="16.5" x14ac:dyDescent="0.25">
      <c r="A46" s="30"/>
      <c r="B46" s="30"/>
      <c r="C46" s="30"/>
      <c r="D46" s="38"/>
      <c r="E46" s="30"/>
      <c r="F46" s="30"/>
      <c r="G46" s="30"/>
      <c r="H46" s="30"/>
      <c r="I46" s="41"/>
      <c r="J46" s="30"/>
      <c r="K46" s="30"/>
      <c r="L46" s="30"/>
      <c r="N46" s="56"/>
      <c r="Q46" s="30"/>
    </row>
    <row r="47" spans="1:17" s="35" customFormat="1" ht="16.5" x14ac:dyDescent="0.25">
      <c r="A47" s="30"/>
      <c r="B47" s="30"/>
      <c r="C47" s="30"/>
      <c r="D47" s="38"/>
      <c r="E47" s="30"/>
      <c r="F47" s="30"/>
      <c r="G47" s="30"/>
      <c r="H47" s="30"/>
      <c r="I47" s="41"/>
      <c r="J47" s="30"/>
      <c r="K47" s="30"/>
      <c r="L47" s="30"/>
      <c r="N47" s="56"/>
    </row>
    <row r="48" spans="1:17" s="35" customFormat="1" ht="16.5" x14ac:dyDescent="0.25">
      <c r="A48" s="30"/>
      <c r="B48" s="30"/>
      <c r="C48" s="30"/>
      <c r="D48" s="38"/>
      <c r="E48" s="30"/>
      <c r="F48" s="30"/>
      <c r="G48" s="30"/>
      <c r="H48" s="30"/>
      <c r="I48" s="41"/>
      <c r="J48" s="30"/>
      <c r="K48" s="30"/>
      <c r="L48" s="30"/>
      <c r="N48" s="56"/>
    </row>
    <row r="49" spans="17:17" ht="16.5" x14ac:dyDescent="0.25">
      <c r="Q49" s="35"/>
    </row>
    <row r="50" spans="17:17" ht="16.5" x14ac:dyDescent="0.25">
      <c r="Q50" s="35"/>
    </row>
    <row r="51" spans="17:17" ht="16.5" x14ac:dyDescent="0.25">
      <c r="Q51" s="35"/>
    </row>
  </sheetData>
  <mergeCells count="14">
    <mergeCell ref="D17:D18"/>
    <mergeCell ref="F17:F18"/>
    <mergeCell ref="J17:J18"/>
    <mergeCell ref="L17:L18"/>
    <mergeCell ref="D22:D23"/>
    <mergeCell ref="B8:B9"/>
    <mergeCell ref="C8:C9"/>
    <mergeCell ref="H8:H9"/>
    <mergeCell ref="I8:I9"/>
    <mergeCell ref="B1:L1"/>
    <mergeCell ref="B2:L2"/>
    <mergeCell ref="B3:L3"/>
    <mergeCell ref="B4:L4"/>
    <mergeCell ref="B5:L5"/>
  </mergeCells>
  <printOptions horizontalCentered="1"/>
  <pageMargins left="0.39370078740157483" right="0.39370078740157483" top="0.78740157480314965" bottom="0.59055118110236227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5"/>
  <sheetViews>
    <sheetView zoomScaleNormal="100" workbookViewId="0">
      <selection activeCell="L50" sqref="L50"/>
    </sheetView>
  </sheetViews>
  <sheetFormatPr baseColWidth="10" defaultRowHeight="12.75" x14ac:dyDescent="0.25"/>
  <cols>
    <col min="1" max="1" width="1.7109375" style="30" customWidth="1"/>
    <col min="2" max="5" width="11.28515625" style="30" customWidth="1"/>
    <col min="6" max="6" width="4.7109375" style="29" customWidth="1"/>
    <col min="7" max="7" width="12" style="30" bestFit="1" customWidth="1"/>
    <col min="8" max="8" width="4.7109375" style="45" customWidth="1"/>
    <col min="9" max="9" width="13.28515625" style="30" bestFit="1" customWidth="1"/>
    <col min="10" max="10" width="1.7109375" style="30" customWidth="1"/>
    <col min="11" max="16384" width="11.42578125" style="30"/>
  </cols>
  <sheetData>
    <row r="1" spans="2:13" ht="16.5" x14ac:dyDescent="0.25">
      <c r="B1" s="128" t="s">
        <v>61</v>
      </c>
      <c r="C1" s="128"/>
      <c r="D1" s="128"/>
      <c r="E1" s="128"/>
      <c r="F1" s="128"/>
      <c r="G1" s="128"/>
      <c r="H1" s="128"/>
      <c r="I1" s="128"/>
      <c r="M1" s="30">
        <v>1000</v>
      </c>
    </row>
    <row r="2" spans="2:13" ht="16.5" x14ac:dyDescent="0.25">
      <c r="B2" s="128" t="s">
        <v>10</v>
      </c>
      <c r="C2" s="128"/>
      <c r="D2" s="128"/>
      <c r="E2" s="128"/>
      <c r="F2" s="128"/>
      <c r="G2" s="128"/>
      <c r="H2" s="128"/>
      <c r="I2" s="128"/>
    </row>
    <row r="3" spans="2:13" ht="16.5" x14ac:dyDescent="0.25">
      <c r="B3" s="128" t="s">
        <v>132</v>
      </c>
      <c r="C3" s="128"/>
      <c r="D3" s="128"/>
      <c r="E3" s="128"/>
      <c r="F3" s="128"/>
      <c r="G3" s="128"/>
      <c r="H3" s="128"/>
      <c r="I3" s="128"/>
    </row>
    <row r="4" spans="2:13" ht="16.5" x14ac:dyDescent="0.25">
      <c r="B4" s="128" t="s">
        <v>49</v>
      </c>
      <c r="C4" s="128"/>
      <c r="D4" s="128"/>
      <c r="E4" s="128"/>
      <c r="F4" s="128"/>
      <c r="G4" s="128"/>
      <c r="H4" s="128"/>
      <c r="I4" s="128"/>
    </row>
    <row r="5" spans="2:13" ht="16.5" x14ac:dyDescent="0.25">
      <c r="B5" s="128"/>
      <c r="C5" s="128"/>
      <c r="D5" s="128"/>
      <c r="E5" s="128"/>
      <c r="F5" s="128"/>
      <c r="G5" s="128"/>
      <c r="H5" s="128"/>
      <c r="I5" s="128"/>
    </row>
    <row r="6" spans="2:13" ht="7.5" customHeight="1" x14ac:dyDescent="0.25"/>
    <row r="7" spans="2:13" x14ac:dyDescent="0.25">
      <c r="B7" s="126" t="s">
        <v>48</v>
      </c>
      <c r="C7" s="126"/>
      <c r="D7" s="126"/>
      <c r="E7" s="126"/>
      <c r="F7" s="131"/>
      <c r="G7" s="98" t="s">
        <v>44</v>
      </c>
      <c r="H7" s="101"/>
      <c r="I7" s="98" t="s">
        <v>45</v>
      </c>
    </row>
    <row r="8" spans="2:13" x14ac:dyDescent="0.25">
      <c r="B8" s="126"/>
      <c r="C8" s="126"/>
      <c r="D8" s="126"/>
      <c r="E8" s="126"/>
      <c r="F8" s="131"/>
      <c r="G8" s="57">
        <v>41455</v>
      </c>
      <c r="H8" s="37"/>
      <c r="I8" s="57">
        <v>41090</v>
      </c>
    </row>
    <row r="9" spans="2:13" ht="7.5" customHeight="1" x14ac:dyDescent="0.25"/>
    <row r="10" spans="2:13" ht="16.5" x14ac:dyDescent="0.25">
      <c r="B10" s="33" t="s">
        <v>12</v>
      </c>
      <c r="G10" s="45"/>
      <c r="H10" s="30"/>
    </row>
    <row r="11" spans="2:13" ht="7.5" customHeight="1" x14ac:dyDescent="0.25">
      <c r="B11" s="34"/>
      <c r="G11" s="45"/>
      <c r="H11" s="30"/>
    </row>
    <row r="12" spans="2:13" ht="16.5" x14ac:dyDescent="0.25">
      <c r="B12" s="33" t="s">
        <v>23</v>
      </c>
      <c r="F12" s="101"/>
      <c r="G12" s="82">
        <f>+G14+G17</f>
        <v>8387803.5008899998</v>
      </c>
      <c r="H12" s="30"/>
      <c r="I12" s="82">
        <f>+I14+I17</f>
        <v>129978.68136</v>
      </c>
    </row>
    <row r="13" spans="2:13" ht="7.5" customHeight="1" x14ac:dyDescent="0.25">
      <c r="F13" s="101"/>
      <c r="G13" s="45"/>
      <c r="I13" s="45"/>
    </row>
    <row r="14" spans="2:13" x14ac:dyDescent="0.25">
      <c r="B14" s="34" t="s">
        <v>11</v>
      </c>
      <c r="F14" s="101"/>
      <c r="G14" s="104">
        <f>+G15</f>
        <v>3190438.1288899998</v>
      </c>
      <c r="H14" s="30"/>
      <c r="I14" s="102">
        <f>+I15</f>
        <v>129978.68136</v>
      </c>
    </row>
    <row r="15" spans="2:13" hidden="1" x14ac:dyDescent="0.25">
      <c r="B15" s="107" t="s">
        <v>13</v>
      </c>
      <c r="C15" s="107"/>
      <c r="D15" s="107"/>
      <c r="E15" s="107"/>
      <c r="F15" s="108"/>
      <c r="G15" s="110">
        <v>3190438.1288899998</v>
      </c>
      <c r="H15" s="107"/>
      <c r="I15" s="110">
        <v>129978.68136</v>
      </c>
    </row>
    <row r="16" spans="2:13" ht="7.5" customHeight="1" x14ac:dyDescent="0.25">
      <c r="F16" s="101"/>
      <c r="G16" s="38"/>
      <c r="H16" s="30"/>
      <c r="I16" s="38"/>
    </row>
    <row r="17" spans="2:9" x14ac:dyDescent="0.25">
      <c r="B17" s="34" t="s">
        <v>116</v>
      </c>
      <c r="F17" s="101"/>
      <c r="G17" s="104">
        <f>SUM(G18:G19)</f>
        <v>5197365.3720000004</v>
      </c>
      <c r="H17" s="30"/>
      <c r="I17" s="102">
        <f>SUM(I18:I19)</f>
        <v>0</v>
      </c>
    </row>
    <row r="18" spans="2:9" hidden="1" x14ac:dyDescent="0.25">
      <c r="B18" s="107" t="s">
        <v>120</v>
      </c>
      <c r="C18" s="107"/>
      <c r="D18" s="107"/>
      <c r="E18" s="107"/>
      <c r="F18" s="108"/>
      <c r="G18" s="110">
        <v>197365.372</v>
      </c>
      <c r="H18" s="107"/>
      <c r="I18" s="110">
        <v>0</v>
      </c>
    </row>
    <row r="19" spans="2:9" x14ac:dyDescent="0.25">
      <c r="B19" s="107" t="s">
        <v>117</v>
      </c>
      <c r="C19" s="107"/>
      <c r="D19" s="107"/>
      <c r="E19" s="107"/>
      <c r="F19" s="108"/>
      <c r="G19" s="110">
        <v>5000000</v>
      </c>
      <c r="H19" s="107"/>
      <c r="I19" s="110">
        <f>0/M1</f>
        <v>0</v>
      </c>
    </row>
    <row r="20" spans="2:9" ht="7.5" customHeight="1" x14ac:dyDescent="0.25">
      <c r="F20" s="101"/>
      <c r="G20" s="38"/>
      <c r="H20" s="30"/>
      <c r="I20" s="38"/>
    </row>
    <row r="21" spans="2:9" ht="16.5" x14ac:dyDescent="0.25">
      <c r="B21" s="33" t="s">
        <v>14</v>
      </c>
      <c r="F21" s="101"/>
      <c r="G21" s="82">
        <f>+G23+G30+G33+G36+G40</f>
        <v>5312177.1260599997</v>
      </c>
      <c r="H21" s="30"/>
      <c r="I21" s="82">
        <f>+I23+I30+I33+I36+I40</f>
        <v>186795.48235999999</v>
      </c>
    </row>
    <row r="22" spans="2:9" ht="7.5" customHeight="1" x14ac:dyDescent="0.25">
      <c r="F22" s="101"/>
      <c r="G22" s="96"/>
      <c r="H22" s="30"/>
      <c r="I22" s="96"/>
    </row>
    <row r="23" spans="2:9" x14ac:dyDescent="0.25">
      <c r="B23" s="34" t="s">
        <v>15</v>
      </c>
      <c r="F23" s="101"/>
      <c r="G23" s="104">
        <f>SUM(G24:G28)</f>
        <v>2940939.6692599999</v>
      </c>
      <c r="H23" s="30"/>
      <c r="I23" s="102">
        <f>SUM(I24:I28)</f>
        <v>186795.48235999999</v>
      </c>
    </row>
    <row r="24" spans="2:9" hidden="1" x14ac:dyDescent="0.25">
      <c r="B24" s="107" t="s">
        <v>16</v>
      </c>
      <c r="C24" s="107"/>
      <c r="D24" s="107"/>
      <c r="E24" s="107"/>
      <c r="F24" s="108"/>
      <c r="G24" s="110">
        <v>1798385.4831900001</v>
      </c>
      <c r="H24" s="107"/>
      <c r="I24" s="110">
        <v>147049.22435999999</v>
      </c>
    </row>
    <row r="25" spans="2:9" hidden="1" x14ac:dyDescent="0.25">
      <c r="B25" s="107" t="s">
        <v>77</v>
      </c>
      <c r="C25" s="107"/>
      <c r="D25" s="107"/>
      <c r="E25" s="107"/>
      <c r="F25" s="108"/>
      <c r="G25" s="110">
        <v>25061.754300000001</v>
      </c>
      <c r="H25" s="107"/>
      <c r="I25" s="110">
        <v>25377.308000000001</v>
      </c>
    </row>
    <row r="26" spans="2:9" hidden="1" x14ac:dyDescent="0.25">
      <c r="B26" s="107" t="s">
        <v>17</v>
      </c>
      <c r="C26" s="107"/>
      <c r="D26" s="107"/>
      <c r="E26" s="107"/>
      <c r="F26" s="108"/>
      <c r="G26" s="110">
        <v>244162.652</v>
      </c>
      <c r="H26" s="107"/>
      <c r="I26" s="110">
        <v>0</v>
      </c>
    </row>
    <row r="27" spans="2:9" hidden="1" x14ac:dyDescent="0.25">
      <c r="B27" s="107" t="s">
        <v>18</v>
      </c>
      <c r="C27" s="107"/>
      <c r="D27" s="107"/>
      <c r="E27" s="107"/>
      <c r="F27" s="108"/>
      <c r="G27" s="110">
        <v>48702.85</v>
      </c>
      <c r="H27" s="107"/>
      <c r="I27" s="110">
        <v>4968.3500000000004</v>
      </c>
    </row>
    <row r="28" spans="2:9" hidden="1" x14ac:dyDescent="0.25">
      <c r="B28" s="107" t="s">
        <v>19</v>
      </c>
      <c r="C28" s="107"/>
      <c r="D28" s="107"/>
      <c r="E28" s="107"/>
      <c r="F28" s="108"/>
      <c r="G28" s="110">
        <v>824626.92976999993</v>
      </c>
      <c r="H28" s="107"/>
      <c r="I28" s="110">
        <v>9400.6</v>
      </c>
    </row>
    <row r="29" spans="2:9" ht="7.5" customHeight="1" x14ac:dyDescent="0.25">
      <c r="F29" s="101"/>
      <c r="G29" s="104"/>
      <c r="H29" s="30"/>
      <c r="I29" s="104"/>
    </row>
    <row r="30" spans="2:9" x14ac:dyDescent="0.25">
      <c r="B30" s="34" t="s">
        <v>58</v>
      </c>
      <c r="F30" s="101"/>
      <c r="G30" s="102">
        <f>SUM(G31)</f>
        <v>1886796.6717999999</v>
      </c>
      <c r="H30" s="30"/>
      <c r="I30" s="102">
        <f>SUM(I31)</f>
        <v>0</v>
      </c>
    </row>
    <row r="31" spans="2:9" ht="8.25" customHeight="1" x14ac:dyDescent="0.25">
      <c r="B31" s="107" t="s">
        <v>19</v>
      </c>
      <c r="C31" s="107"/>
      <c r="D31" s="107"/>
      <c r="E31" s="107"/>
      <c r="F31" s="108"/>
      <c r="G31" s="110">
        <v>1886796.6717999999</v>
      </c>
      <c r="H31" s="107"/>
      <c r="I31" s="110">
        <v>0</v>
      </c>
    </row>
    <row r="32" spans="2:9" hidden="1" x14ac:dyDescent="0.25">
      <c r="B32" s="107"/>
      <c r="C32" s="107"/>
      <c r="D32" s="107"/>
      <c r="E32" s="107"/>
      <c r="F32" s="108"/>
      <c r="G32" s="109"/>
      <c r="H32" s="107"/>
      <c r="I32" s="109"/>
    </row>
    <row r="33" spans="2:9" hidden="1" x14ac:dyDescent="0.25">
      <c r="B33" s="34" t="s">
        <v>78</v>
      </c>
      <c r="F33" s="101"/>
      <c r="G33" s="114">
        <f>SUM(G34)</f>
        <v>0</v>
      </c>
      <c r="H33" s="30"/>
      <c r="I33" s="114">
        <f>SUM(I34)</f>
        <v>0</v>
      </c>
    </row>
    <row r="34" spans="2:9" hidden="1" x14ac:dyDescent="0.25">
      <c r="B34" s="30" t="s">
        <v>79</v>
      </c>
      <c r="F34" s="101"/>
      <c r="G34" s="102">
        <v>0</v>
      </c>
      <c r="H34" s="30"/>
      <c r="I34" s="102">
        <v>0</v>
      </c>
    </row>
    <row r="35" spans="2:9" hidden="1" x14ac:dyDescent="0.25">
      <c r="F35" s="101"/>
      <c r="G35" s="104"/>
      <c r="H35" s="30"/>
      <c r="I35" s="104"/>
    </row>
    <row r="36" spans="2:9" x14ac:dyDescent="0.25">
      <c r="B36" s="34" t="s">
        <v>11</v>
      </c>
      <c r="F36" s="101"/>
      <c r="G36" s="104">
        <f>SUM(G37:G38)</f>
        <v>995.61</v>
      </c>
      <c r="H36" s="30"/>
      <c r="I36" s="102">
        <f>SUM(I37:I38)</f>
        <v>0</v>
      </c>
    </row>
    <row r="37" spans="2:9" ht="6" customHeight="1" x14ac:dyDescent="0.25">
      <c r="B37" s="107" t="s">
        <v>115</v>
      </c>
      <c r="C37" s="107"/>
      <c r="D37" s="107"/>
      <c r="E37" s="107"/>
      <c r="F37" s="108"/>
      <c r="G37" s="110">
        <v>993.65</v>
      </c>
      <c r="H37" s="107"/>
      <c r="I37" s="110">
        <v>0</v>
      </c>
    </row>
    <row r="38" spans="2:9" hidden="1" x14ac:dyDescent="0.25">
      <c r="B38" s="107" t="s">
        <v>114</v>
      </c>
      <c r="C38" s="107"/>
      <c r="D38" s="107"/>
      <c r="E38" s="107"/>
      <c r="F38" s="108"/>
      <c r="G38" s="110">
        <v>1.96</v>
      </c>
      <c r="H38" s="107"/>
      <c r="I38" s="110">
        <v>0</v>
      </c>
    </row>
    <row r="39" spans="2:9" ht="3.75" customHeight="1" x14ac:dyDescent="0.25">
      <c r="F39" s="101"/>
      <c r="G39" s="38"/>
      <c r="H39" s="30"/>
      <c r="I39" s="38"/>
    </row>
    <row r="40" spans="2:9" x14ac:dyDescent="0.25">
      <c r="B40" s="34" t="s">
        <v>131</v>
      </c>
      <c r="F40" s="101"/>
      <c r="G40" s="104">
        <f>+G41</f>
        <v>483445.17499999999</v>
      </c>
      <c r="H40" s="30"/>
      <c r="I40" s="102">
        <f>SUM(I41:I42)</f>
        <v>0</v>
      </c>
    </row>
    <row r="41" spans="2:9" x14ac:dyDescent="0.25">
      <c r="B41" s="107" t="s">
        <v>120</v>
      </c>
      <c r="C41" s="107"/>
      <c r="D41" s="107"/>
      <c r="E41" s="107"/>
      <c r="F41" s="108"/>
      <c r="G41" s="110">
        <v>483445.17499999999</v>
      </c>
      <c r="H41" s="107"/>
      <c r="I41" s="110">
        <v>0</v>
      </c>
    </row>
    <row r="42" spans="2:9" ht="7.5" customHeight="1" x14ac:dyDescent="0.25">
      <c r="F42" s="101"/>
      <c r="G42" s="96"/>
      <c r="H42" s="30"/>
      <c r="I42" s="96"/>
    </row>
    <row r="43" spans="2:9" ht="16.5" x14ac:dyDescent="0.25">
      <c r="B43" s="33" t="s">
        <v>24</v>
      </c>
      <c r="F43" s="101"/>
      <c r="G43" s="82">
        <f>+G12-G21</f>
        <v>3075626.3748300001</v>
      </c>
      <c r="H43" s="30"/>
      <c r="I43" s="82">
        <f>+I12-I21</f>
        <v>-56816.800999999992</v>
      </c>
    </row>
    <row r="44" spans="2:9" ht="7.5" customHeight="1" x14ac:dyDescent="0.25">
      <c r="B44" s="34"/>
      <c r="F44" s="101"/>
      <c r="G44" s="116"/>
      <c r="H44" s="30"/>
      <c r="I44" s="105"/>
    </row>
    <row r="45" spans="2:9" s="107" customFormat="1" ht="16.5" hidden="1" x14ac:dyDescent="0.25">
      <c r="B45" s="115" t="s">
        <v>54</v>
      </c>
      <c r="F45" s="108"/>
      <c r="G45" s="117">
        <f>+G43</f>
        <v>3075626.3748300001</v>
      </c>
      <c r="I45" s="117">
        <f>+I43</f>
        <v>-56816.800999999992</v>
      </c>
    </row>
    <row r="46" spans="2:9" ht="7.5" hidden="1" customHeight="1" x14ac:dyDescent="0.25">
      <c r="B46" s="34"/>
      <c r="F46" s="101"/>
      <c r="G46" s="46"/>
      <c r="H46" s="30"/>
      <c r="I46" s="75"/>
    </row>
    <row r="47" spans="2:9" ht="7.5" customHeight="1" x14ac:dyDescent="0.25">
      <c r="B47" s="34"/>
      <c r="F47" s="101"/>
      <c r="G47" s="46"/>
      <c r="H47" s="30"/>
      <c r="I47" s="75"/>
    </row>
    <row r="48" spans="2:9" x14ac:dyDescent="0.25">
      <c r="B48" s="34" t="s">
        <v>112</v>
      </c>
      <c r="F48" s="101"/>
      <c r="G48" s="40">
        <f>+G50</f>
        <v>1.96</v>
      </c>
      <c r="H48" s="30"/>
      <c r="I48" s="42">
        <f>+I50</f>
        <v>0</v>
      </c>
    </row>
    <row r="49" spans="2:10" ht="7.5" customHeight="1" x14ac:dyDescent="0.25">
      <c r="B49" s="34"/>
      <c r="F49" s="101"/>
      <c r="G49" s="96"/>
      <c r="H49" s="30"/>
      <c r="I49" s="96"/>
    </row>
    <row r="50" spans="2:10" x14ac:dyDescent="0.25">
      <c r="B50" s="111" t="s">
        <v>113</v>
      </c>
      <c r="C50" s="107"/>
      <c r="D50" s="107"/>
      <c r="E50" s="107"/>
      <c r="F50" s="108"/>
      <c r="G50" s="112">
        <f>+G51</f>
        <v>1.96</v>
      </c>
      <c r="H50" s="107"/>
      <c r="I50" s="113">
        <f>+I51</f>
        <v>0</v>
      </c>
    </row>
    <row r="51" spans="2:10" hidden="1" x14ac:dyDescent="0.25">
      <c r="B51" s="107" t="s">
        <v>111</v>
      </c>
      <c r="C51" s="107"/>
      <c r="D51" s="107"/>
      <c r="E51" s="107"/>
      <c r="F51" s="108"/>
      <c r="G51" s="110">
        <v>1.96</v>
      </c>
      <c r="H51" s="107"/>
      <c r="I51" s="110">
        <v>0</v>
      </c>
    </row>
    <row r="52" spans="2:10" ht="7.5" customHeight="1" x14ac:dyDescent="0.25">
      <c r="F52" s="101"/>
      <c r="G52" s="96"/>
      <c r="H52" s="30"/>
      <c r="I52" s="96"/>
    </row>
    <row r="53" spans="2:10" ht="16.5" x14ac:dyDescent="0.25">
      <c r="B53" s="84" t="s">
        <v>25</v>
      </c>
      <c r="C53" s="26"/>
      <c r="D53" s="26"/>
      <c r="E53" s="26"/>
      <c r="F53" s="101"/>
      <c r="G53" s="87">
        <f>+G45+G50</f>
        <v>3075628.3348300001</v>
      </c>
      <c r="H53" s="30"/>
      <c r="I53" s="87">
        <f>+I45+I50</f>
        <v>-56816.800999999992</v>
      </c>
    </row>
    <row r="54" spans="2:10" x14ac:dyDescent="0.25">
      <c r="G54" s="38"/>
      <c r="H54" s="30"/>
    </row>
    <row r="59" spans="2:10" x14ac:dyDescent="0.25">
      <c r="B59" s="27"/>
      <c r="C59" s="27"/>
      <c r="D59" s="27"/>
      <c r="F59" s="30"/>
      <c r="G59" s="27"/>
      <c r="H59" s="27"/>
      <c r="I59" s="27"/>
    </row>
    <row r="60" spans="2:10" s="35" customFormat="1" ht="16.5" x14ac:dyDescent="0.25">
      <c r="B60" s="129" t="s">
        <v>21</v>
      </c>
      <c r="C60" s="129"/>
      <c r="D60" s="129"/>
      <c r="E60" s="33"/>
      <c r="F60" s="33"/>
      <c r="G60" s="129" t="s">
        <v>22</v>
      </c>
      <c r="H60" s="129"/>
      <c r="I60" s="129"/>
      <c r="J60" s="33"/>
    </row>
    <row r="61" spans="2:10" s="35" customFormat="1" ht="16.5" x14ac:dyDescent="0.25">
      <c r="B61" s="130" t="s">
        <v>55</v>
      </c>
      <c r="C61" s="130"/>
      <c r="D61" s="130"/>
      <c r="G61" s="130" t="s">
        <v>124</v>
      </c>
      <c r="H61" s="130"/>
      <c r="I61" s="130"/>
    </row>
    <row r="62" spans="2:10" s="35" customFormat="1" ht="16.5" x14ac:dyDescent="0.25">
      <c r="B62" s="130" t="s">
        <v>84</v>
      </c>
      <c r="C62" s="130"/>
      <c r="D62" s="130"/>
      <c r="G62" s="130" t="s">
        <v>125</v>
      </c>
      <c r="H62" s="130"/>
      <c r="I62" s="130"/>
    </row>
    <row r="63" spans="2:10" s="35" customFormat="1" ht="16.5" x14ac:dyDescent="0.25">
      <c r="B63" s="100"/>
      <c r="C63" s="100"/>
      <c r="D63" s="100"/>
      <c r="G63" s="100"/>
      <c r="H63" s="100"/>
      <c r="I63" s="100"/>
    </row>
    <row r="65" spans="2:2" x14ac:dyDescent="0.25">
      <c r="B65" s="30" t="s">
        <v>83</v>
      </c>
    </row>
  </sheetData>
  <mergeCells count="13">
    <mergeCell ref="B7:E8"/>
    <mergeCell ref="F7:F8"/>
    <mergeCell ref="B1:I1"/>
    <mergeCell ref="B2:I2"/>
    <mergeCell ref="B3:I3"/>
    <mergeCell ref="B4:I4"/>
    <mergeCell ref="B5:I5"/>
    <mergeCell ref="B60:D60"/>
    <mergeCell ref="G60:I60"/>
    <mergeCell ref="B61:D61"/>
    <mergeCell ref="G61:I61"/>
    <mergeCell ref="B62:D62"/>
    <mergeCell ref="G62:I62"/>
  </mergeCells>
  <printOptions horizontalCentered="1"/>
  <pageMargins left="0.78740157480314965" right="0.78740157480314965" top="0.78740157480314965" bottom="0.59055118110236227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Balance </vt:lpstr>
      <vt:lpstr>Est. Act. FESA</vt:lpstr>
      <vt:lpstr>Hoja1</vt:lpstr>
      <vt:lpstr>Balance  (2)</vt:lpstr>
      <vt:lpstr>Est. Act. FESA (2)</vt:lpstr>
      <vt:lpstr>'Balance '!Área_de_impresión</vt:lpstr>
      <vt:lpstr>'Balance  (2)'!Área_de_impresión</vt:lpstr>
      <vt:lpstr>'Est. Act. FESA'!Área_de_impresión</vt:lpstr>
      <vt:lpstr>'Est. Act. FESA (2)'!Área_de_impresión</vt:lpstr>
    </vt:vector>
  </TitlesOfParts>
  <Company>dnp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druiz</dc:creator>
  <cp:lastModifiedBy>Vivian Jaramillo</cp:lastModifiedBy>
  <cp:lastPrinted>2013-08-02T12:56:09Z</cp:lastPrinted>
  <dcterms:created xsi:type="dcterms:W3CDTF">2012-07-04T15:01:27Z</dcterms:created>
  <dcterms:modified xsi:type="dcterms:W3CDTF">2013-09-09T15:32:42Z</dcterms:modified>
</cp:coreProperties>
</file>